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I:\Support Services\Finance\Sup Sch Fin Mgmnt\Sup for Schs\School Budget Policy (TD)\School Forum\2023-24\2. 9.11.2023_Teams\PDF version\"/>
    </mc:Choice>
  </mc:AlternateContent>
  <xr:revisionPtr revIDLastSave="0" documentId="8_{61FE085B-FA89-43C4-90D7-5A468D2E9C04}" xr6:coauthVersionLast="47" xr6:coauthVersionMax="47" xr10:uidLastSave="{00000000-0000-0000-0000-000000000000}"/>
  <bookViews>
    <workbookView xWindow="28680" yWindow="-120" windowWidth="29040" windowHeight="15840" xr2:uid="{00000000-000D-0000-FFFF-FFFF00000000}"/>
  </bookViews>
  <sheets>
    <sheet name="2024-25 Illustrative Budgets" sheetId="2" r:id="rId1"/>
    <sheet name="Data" sheetId="6" r:id="rId2"/>
  </sheets>
  <externalReferences>
    <externalReference r:id="rId3"/>
  </externalReferences>
  <definedNames>
    <definedName name="_xlnm._FilterDatabase" localSheetId="1" hidden="1">Data!$A$6:$AH$336</definedName>
    <definedName name="AWPU_KS3_Rate">[1]Proforma!$E$15</definedName>
    <definedName name="AWPU_KS4_Rate">[1]Proforma!$E$16</definedName>
    <definedName name="AWPU_Pri_Rate">[1]Proforma!$E$14</definedName>
    <definedName name="Baseline">#REF!</definedName>
    <definedName name="Capping_Scaling_YesNo">[1]Proforma!$J$71</definedName>
    <definedName name="Ceiling">[1]Proforma!$D$72</definedName>
    <definedName name="EAL_Pri">[1]Proforma!$E$28</definedName>
    <definedName name="EAL_Pri_Option">[1]Proforma!$D$28</definedName>
    <definedName name="EAL_Sec">[1]Proforma!$F$29</definedName>
    <definedName name="EAL_Sec_Option">[1]Proforma!$D$29</definedName>
    <definedName name="efa">#REF!</definedName>
    <definedName name="Ever6_pri_rate">[1]Proforma!$E$19</definedName>
    <definedName name="Ever6_sec_rate">[1]Proforma!$F$19</definedName>
    <definedName name="F2NFF">#REF!</definedName>
    <definedName name="FSM_Pri_Rate">[1]Proforma!$E$18</definedName>
    <definedName name="FSM_Sec_Rate">[1]Proforma!$F$18</definedName>
    <definedName name="IDACI_B1_Pri">[1]Proforma!$E$20</definedName>
    <definedName name="IDACI_B1_Sec">[1]Proforma!$F$20</definedName>
    <definedName name="IDACI_B2_Pri">[1]Proforma!$E$21</definedName>
    <definedName name="IDACI_B2_Sec">[1]Proforma!$F$21</definedName>
    <definedName name="IDACI_B3_Pri">[1]Proforma!$E$22</definedName>
    <definedName name="IDACI_B3_Sec">[1]Proforma!$F$22</definedName>
    <definedName name="IDACI_B4_Pri">[1]Proforma!$E$23</definedName>
    <definedName name="IDACI_B4_Sec">[1]Proforma!$F$23</definedName>
    <definedName name="IDACI_B5_Pri">[1]Proforma!$E$24</definedName>
    <definedName name="IDACI_B5_Sec">[1]Proforma!$F$24</definedName>
    <definedName name="IDACI_B6_Pri">[1]Proforma!$E$25</definedName>
    <definedName name="IDACI_B6_Sec">[1]Proforma!$F$25</definedName>
    <definedName name="LAC_Rate">[1]Proforma!$E$27</definedName>
    <definedName name="LCHI_Pri">[1]Proforma!$F$32</definedName>
    <definedName name="LCHI_Sec">[1]Proforma!$F$33</definedName>
    <definedName name="MFG_Rate">[1]Proforma!$H$69</definedName>
    <definedName name="min_pupil_rate_KS3">[1]Proforma!$E$9</definedName>
    <definedName name="min_pupil_rate_KS4">[1]Proforma!$G$9</definedName>
    <definedName name="min_pupil_rate_pri">[1]Proforma!$D$9</definedName>
    <definedName name="Mobility_Pri">[1]Proforma!$E$30</definedName>
    <definedName name="Mobility_Sec">[1]Proforma!$F$30</definedName>
    <definedName name="NFFr">#REF!</definedName>
    <definedName name="Notional_SEN_AWPU_KS3">[1]Proforma!$L$15</definedName>
    <definedName name="Notional_SEN_AWPU_KS4">[1]Proforma!$L$16</definedName>
    <definedName name="Notional_SEN_AWPU_Pri">[1]Proforma!$L$14</definedName>
    <definedName name="Notional_SEN_EAL_Pri">[1]Proforma!$L$28</definedName>
    <definedName name="Notional_SEN_EAL_Sec">[1]Proforma!$M$29</definedName>
    <definedName name="Notional_SEN_Ever6_Pri">[1]Proforma!$L$19</definedName>
    <definedName name="Notional_SEN_Ever6_Sec">[1]Proforma!$M$19</definedName>
    <definedName name="Notional_SEN_ExCir2">[1]Proforma!$L$57</definedName>
    <definedName name="Notional_SEN_ExCir3">[1]Proforma!$L$58</definedName>
    <definedName name="Notional_SEN_ExCir4">[1]Proforma!$L$59</definedName>
    <definedName name="Notional_SEN_ExCir5">[1]Proforma!$L$60</definedName>
    <definedName name="Notional_SEN_ExCir6">[1]Proforma!$L$61</definedName>
    <definedName name="Notional_SEN_ExCir7">[1]Proforma!$L$62</definedName>
    <definedName name="Notional_SEN_FSM_Pri">[1]Proforma!$L$18</definedName>
    <definedName name="Notional_SEN_FSM_Sec">[1]Proforma!$M$18</definedName>
    <definedName name="Notional_SEN_IDACI_B1_Pri">[1]Proforma!$L$20</definedName>
    <definedName name="Notional_SEN_IDACI_B1_Sec">[1]Proforma!$M$20</definedName>
    <definedName name="Notional_SEN_IDACI_B2_Pri">[1]Proforma!$L$21</definedName>
    <definedName name="Notional_SEN_IDACI_B2_Sec">[1]Proforma!$M$21</definedName>
    <definedName name="Notional_SEN_IDACI_B3_Pri">[1]Proforma!$L$22</definedName>
    <definedName name="Notional_SEN_IDACI_B3_Sec">[1]Proforma!$M$22</definedName>
    <definedName name="Notional_SEN_IDACI_B4_Pri">[1]Proforma!$L$23</definedName>
    <definedName name="Notional_SEN_IDACI_B4_Sec">[1]Proforma!$M$23</definedName>
    <definedName name="Notional_SEN_IDACI_B5_Pri">[1]Proforma!$L$24</definedName>
    <definedName name="Notional_SEN_IDACI_B5_Sec">[1]Proforma!$M$24</definedName>
    <definedName name="Notional_SEN_IDACI_B6_Pri">[1]Proforma!$L$25</definedName>
    <definedName name="Notional_SEN_IDACI_B6_Sec">[1]Proforma!$M$25</definedName>
    <definedName name="Notional_SEN_LAC">[1]Proforma!$L$27</definedName>
    <definedName name="Notional_SEN_LCHI_Pri">[1]Proforma!$L$32</definedName>
    <definedName name="Notional_SEN_LCHI_Sec">[1]Proforma!$M$33</definedName>
    <definedName name="Notional_SEN_Lump_sum_Pri">[1]Proforma!$L$43</definedName>
    <definedName name="Notional_SEN_Lump_sum_Sec">[1]Proforma!$M$43</definedName>
    <definedName name="Notional_SEN_MFG">[1]Proforma!$L$76</definedName>
    <definedName name="Notional_SEN_Mobility_Pri">[1]Proforma!$L$30</definedName>
    <definedName name="Notional_SEN_Mobility_Sec">[1]Proforma!$M$30</definedName>
    <definedName name="Notional_SEN_MPPF">[1]Proforma!$L$66</definedName>
    <definedName name="Notional_SEN_PFI">[1]Proforma!$L$53</definedName>
    <definedName name="Notional_SEN_Rates">[1]Proforma!$L$52</definedName>
    <definedName name="Notional_SEN_Sparsity_Pri">[1]Proforma!$L$44</definedName>
    <definedName name="Notional_SEN_Sparsity_Sec">[1]Proforma!$M$44</definedName>
    <definedName name="Notional_SEN_Split_sites">[1]Proforma!$L$51</definedName>
    <definedName name="Primary_Lump_sum">[1]Proforma!$F$43</definedName>
    <definedName name="Scaling_Factor">[1]Proforma!$G$72</definedName>
    <definedName name="Secondary_Lump_Sum">[1]Proforma!$G$43</definedName>
    <definedName name="Sparsity_All_lump_sum">[1]Proforma!$I$44</definedName>
    <definedName name="Sparsity_Mid_lump_sum">[1]Proforma!$H$44</definedName>
    <definedName name="Sparsity_Pri_lump_sum">[1]Proforma!$F$44</definedName>
    <definedName name="Sparsity_Sec_lump_sum">[1]Proforma!$G$44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2" l="1"/>
  <c r="J40" i="2"/>
  <c r="H40" i="2"/>
  <c r="F40" i="2"/>
  <c r="D40" i="2"/>
  <c r="J34" i="2"/>
  <c r="H34" i="2"/>
  <c r="F34" i="2"/>
  <c r="J28" i="2"/>
  <c r="H28" i="2"/>
  <c r="F28" i="2"/>
  <c r="D28" i="2"/>
  <c r="J22" i="2"/>
  <c r="H22" i="2"/>
  <c r="F22" i="2"/>
  <c r="D22" i="2"/>
  <c r="J16" i="2"/>
  <c r="H16" i="2"/>
  <c r="F16" i="2"/>
  <c r="D16" i="2"/>
  <c r="D9" i="2"/>
  <c r="D7" i="2" l="1"/>
  <c r="D5" i="2" l="1"/>
</calcChain>
</file>

<file path=xl/sharedStrings.xml><?xml version="1.0" encoding="utf-8"?>
<sst xmlns="http://schemas.openxmlformats.org/spreadsheetml/2006/main" count="413" uniqueCount="368">
  <si>
    <t>Holgate Primary and Nursery School</t>
  </si>
  <si>
    <t>Leas Park Junior School</t>
  </si>
  <si>
    <t>John T Rice Infant and Nursery School</t>
  </si>
  <si>
    <t>Mapplewells Primary and Nursery School</t>
  </si>
  <si>
    <t>Croft Primary School</t>
  </si>
  <si>
    <t>Woodland View Primary School</t>
  </si>
  <si>
    <t>Arno Vale Junior School</t>
  </si>
  <si>
    <t>Coppice Farm Primary School</t>
  </si>
  <si>
    <t>Killisick Junior School</t>
  </si>
  <si>
    <t>Priory Junior School</t>
  </si>
  <si>
    <t>Willow Farm Primary School</t>
  </si>
  <si>
    <t>Westdale Junior School</t>
  </si>
  <si>
    <t>Gilthill Primary School</t>
  </si>
  <si>
    <t>Edgewood Primary and Nursery School</t>
  </si>
  <si>
    <t>Leen Mills Primary School</t>
  </si>
  <si>
    <t>West Bridgford Infant School</t>
  </si>
  <si>
    <t>Redlands Primary and Nursery School</t>
  </si>
  <si>
    <t>Carnarvon Primary School</t>
  </si>
  <si>
    <t>Queen Eleanor Primary School</t>
  </si>
  <si>
    <t>Willow Brook Primary School</t>
  </si>
  <si>
    <t>Kirklington Primary School</t>
  </si>
  <si>
    <t>Lambley Primary School</t>
  </si>
  <si>
    <t>Abbey Gates Primary School</t>
  </si>
  <si>
    <t>North Clifton Primary School</t>
  </si>
  <si>
    <t>Muskham Primary School</t>
  </si>
  <si>
    <t>Maun Infant and Nursery School</t>
  </si>
  <si>
    <t>Rampton Primary School</t>
  </si>
  <si>
    <t>Lowe's Wong Infant School</t>
  </si>
  <si>
    <t>Walkeringham Primary School</t>
  </si>
  <si>
    <t>Winthorpe Primary School</t>
  </si>
  <si>
    <t>Hollywell Primary School</t>
  </si>
  <si>
    <t>Stanhope Primary and Nursery School</t>
  </si>
  <si>
    <t>Kingsway Primary School</t>
  </si>
  <si>
    <t>Morven Park Primary and Nursery School</t>
  </si>
  <si>
    <t>Holly Primary School</t>
  </si>
  <si>
    <t>Keyworth Primary and Nursery School</t>
  </si>
  <si>
    <t>Prospect Hill Junior School</t>
  </si>
  <si>
    <t>Church Vale Primary School and Foundation Unit</t>
  </si>
  <si>
    <t>Heatherley Primary School</t>
  </si>
  <si>
    <t>Mornington Primary School</t>
  </si>
  <si>
    <t>Pierrepont Gamston Primary School</t>
  </si>
  <si>
    <t>Berry Hill Primary School</t>
  </si>
  <si>
    <t>Crescent Primary School</t>
  </si>
  <si>
    <t>All Hallows CofE Primary School</t>
  </si>
  <si>
    <t>Langar CofE Primary School</t>
  </si>
  <si>
    <t>Abbey Primary School</t>
  </si>
  <si>
    <t>Sutton Road Primary School</t>
  </si>
  <si>
    <t>Oak Tree Primary School</t>
  </si>
  <si>
    <t>Farmilo Primary School and Nursery</t>
  </si>
  <si>
    <t>Netherfield Primary School</t>
  </si>
  <si>
    <t>Blidworth Oaks Primary School</t>
  </si>
  <si>
    <t>Greasley Beauvale Primary School</t>
  </si>
  <si>
    <t>Abbey Hill Primary &amp; Nursery</t>
  </si>
  <si>
    <t>Chilwell School</t>
  </si>
  <si>
    <t>Mansfield Primary Academy</t>
  </si>
  <si>
    <t>Wainwright Primary Academy</t>
  </si>
  <si>
    <t>Kingston Park Academy</t>
  </si>
  <si>
    <t>Birklands Primary School</t>
  </si>
  <si>
    <t>The Bramble Academy</t>
  </si>
  <si>
    <t>The Parkgate Academy</t>
  </si>
  <si>
    <t>Leamington Primary and Nursery Academy</t>
  </si>
  <si>
    <t>Ernehale Junior School</t>
  </si>
  <si>
    <t>Edwalton Primary School</t>
  </si>
  <si>
    <t>Heymann Primary and Nursery School</t>
  </si>
  <si>
    <t>Norbridge Academy</t>
  </si>
  <si>
    <t>Burton Joyce Primary School</t>
  </si>
  <si>
    <t>Cropwell Bishop Primary School</t>
  </si>
  <si>
    <t>Tollerton Primary School</t>
  </si>
  <si>
    <t>Robert Miles Junior School</t>
  </si>
  <si>
    <t>Sparken Hill Academy</t>
  </si>
  <si>
    <t>Bilsthorpe Flying High Academy</t>
  </si>
  <si>
    <t>The Sir Donald Bailey Academy</t>
  </si>
  <si>
    <t>Burntstump Seely CofE Primary Academy</t>
  </si>
  <si>
    <t>Holy Trinity Catholic Voluntary Academy</t>
  </si>
  <si>
    <t>Cotgrave Candleby Lane School</t>
  </si>
  <si>
    <t>South Nottinghamshire Academy</t>
  </si>
  <si>
    <t>Retford Oaks Academy</t>
  </si>
  <si>
    <t>Meden School</t>
  </si>
  <si>
    <t>Outwood Academy Portland</t>
  </si>
  <si>
    <t>The Newark Academy</t>
  </si>
  <si>
    <t>The Dukeries Academy</t>
  </si>
  <si>
    <t>Sutton Community Academy</t>
  </si>
  <si>
    <t>Magnus Church of England Academy</t>
  </si>
  <si>
    <t>Hall Park Academy</t>
  </si>
  <si>
    <t>The Manor Academy</t>
  </si>
  <si>
    <t>Quarrydale Academy</t>
  </si>
  <si>
    <t>Carlton le Willows Academy</t>
  </si>
  <si>
    <t>Alderman White School</t>
  </si>
  <si>
    <t>The Kimberley School</t>
  </si>
  <si>
    <t>Selston High School</t>
  </si>
  <si>
    <t>Tuxford Academy</t>
  </si>
  <si>
    <t>The South Wolds Academy &amp; Sixth Form</t>
  </si>
  <si>
    <t>The Elizabethan Academy</t>
  </si>
  <si>
    <t>The Brunts Academy</t>
  </si>
  <si>
    <t>All Saints Catholic Voluntary Academy</t>
  </si>
  <si>
    <t>Archbishop Cranmer Church of England Academy</t>
  </si>
  <si>
    <t>Arnbrook Primary School</t>
  </si>
  <si>
    <t>Ashfield Comprehensive School</t>
  </si>
  <si>
    <t>Beeston Fields Primary School and Nursery</t>
  </si>
  <si>
    <t>Bishop Alexander L.E.A.D. Academy</t>
  </si>
  <si>
    <t>Carlton Academy</t>
  </si>
  <si>
    <t>Christ The King Voluntary Academy</t>
  </si>
  <si>
    <t>East Bridgford St Peters Church of England Academy</t>
  </si>
  <si>
    <t>East Leake Academy</t>
  </si>
  <si>
    <t>Greenwood Primary and Nursery School</t>
  </si>
  <si>
    <t>Greythorn Primary School</t>
  </si>
  <si>
    <t>Haddon Primary and Nursery School</t>
  </si>
  <si>
    <t>Harworth CofE Academy</t>
  </si>
  <si>
    <t>Hillside Primary and Nursery School</t>
  </si>
  <si>
    <t>Holy Cross Primary Catholic Voluntary Academy</t>
  </si>
  <si>
    <t>Horsendale Primary School</t>
  </si>
  <si>
    <t>Kirkby College</t>
  </si>
  <si>
    <t>Leverton Church of England Academy</t>
  </si>
  <si>
    <t>Outwood Academy Valley</t>
  </si>
  <si>
    <t>Peafield Lane Academy</t>
  </si>
  <si>
    <t>Ranskill Primary School</t>
  </si>
  <si>
    <t>Redhill Academy</t>
  </si>
  <si>
    <t>Samworth Church Academy</t>
  </si>
  <si>
    <t>Serlby Park Academy</t>
  </si>
  <si>
    <t>Skegby Junior Academy</t>
  </si>
  <si>
    <t>St John's CofE Academy</t>
  </si>
  <si>
    <t>St Joseph's Catholic Primary and Nursery School</t>
  </si>
  <si>
    <t>St Mary Magdalene CofE Primary School</t>
  </si>
  <si>
    <t>St Patrick's Catholic Primary School, A Voluntary Academy</t>
  </si>
  <si>
    <t>St Peter's Crosskeys CofE Academy</t>
  </si>
  <si>
    <t>Sunnyside Spencer Academy</t>
  </si>
  <si>
    <t>The Becket School</t>
  </si>
  <si>
    <t>The Flying High Academy</t>
  </si>
  <si>
    <t>The Good Shepherd Catholic Primary, Arnold</t>
  </si>
  <si>
    <t>The Joseph Whitaker School</t>
  </si>
  <si>
    <t>The National CofE Academy</t>
  </si>
  <si>
    <t>The Priory Catholic Voluntary Academy</t>
  </si>
  <si>
    <t>The West Bridgford School</t>
  </si>
  <si>
    <t>Toot Hill School</t>
  </si>
  <si>
    <t>Tuxford Primary Academy</t>
  </si>
  <si>
    <t>Worksop Priory Church of England Primary Academy</t>
  </si>
  <si>
    <t>Kirkby Woodhouse School</t>
  </si>
  <si>
    <t>Newlands Junior School</t>
  </si>
  <si>
    <t>Ernehale Infant School</t>
  </si>
  <si>
    <t>Parkdale Primary School</t>
  </si>
  <si>
    <t>Porchester Junior School</t>
  </si>
  <si>
    <t>Beeston Rylands Junior School</t>
  </si>
  <si>
    <t>Trent Vale Infant School</t>
  </si>
  <si>
    <t>Albany Junior School</t>
  </si>
  <si>
    <t>Larkfields Infant School</t>
  </si>
  <si>
    <t>Broomhill Junior School</t>
  </si>
  <si>
    <t>Lady Bay Primary School</t>
  </si>
  <si>
    <t>Jesse Gray Primary School</t>
  </si>
  <si>
    <t>Abbey Road Primary School</t>
  </si>
  <si>
    <t>Chuter Ede Primary School</t>
  </si>
  <si>
    <t>Beckingham Primary School</t>
  </si>
  <si>
    <t>Ramsden Primary School</t>
  </si>
  <si>
    <t>John Blow Primary School</t>
  </si>
  <si>
    <t>East Markham Primary School</t>
  </si>
  <si>
    <t>Everton Primary School</t>
  </si>
  <si>
    <t>Flintham Primary School</t>
  </si>
  <si>
    <t>Gotham Primary School</t>
  </si>
  <si>
    <t>Kinoulton Primary School</t>
  </si>
  <si>
    <t>Willoughby Primary School</t>
  </si>
  <si>
    <t>Ordsall Primary School</t>
  </si>
  <si>
    <t>High Oakham Primary School</t>
  </si>
  <si>
    <t>Asquith Primary School</t>
  </si>
  <si>
    <t>St Philip Neri With St Bede Catholic Voluntary Academy</t>
  </si>
  <si>
    <t>Brierley Forest Primary and Nursery School</t>
  </si>
  <si>
    <t>Annesley Primary and Nursery School</t>
  </si>
  <si>
    <t>The Lanes Primary School</t>
  </si>
  <si>
    <t>Nettleworth Infant and Nursery School</t>
  </si>
  <si>
    <t>Priestsic Primary and Nursery School</t>
  </si>
  <si>
    <t>Healdswood Infants' and Nursery School</t>
  </si>
  <si>
    <t>Dalestorth Primary and Nursery School</t>
  </si>
  <si>
    <t>Hetts Lane Infant and Nursery School</t>
  </si>
  <si>
    <t>Sherwood Junior School</t>
  </si>
  <si>
    <t>Richard Bonington Primary and Nursery School</t>
  </si>
  <si>
    <t>Pinewood Infant and Nursery School</t>
  </si>
  <si>
    <t>Mapperley Plains Primary and Nursery School</t>
  </si>
  <si>
    <t>Standhill Infants' School</t>
  </si>
  <si>
    <t>Phoenix Infant and Nursery School</t>
  </si>
  <si>
    <t>Westdale Infant School</t>
  </si>
  <si>
    <t>Bramcote Hills Primary School</t>
  </si>
  <si>
    <t>John Clifford Primary School</t>
  </si>
  <si>
    <t>Eskdale Junior School</t>
  </si>
  <si>
    <t>Albany Infant and Nursery School</t>
  </si>
  <si>
    <t>Alderman Pounder Infant and Nursery School</t>
  </si>
  <si>
    <t>William Lilley Infant and Nursery School</t>
  </si>
  <si>
    <t>Toton Bispham Drive Junior School</t>
  </si>
  <si>
    <t>Toton Banks Road Infant and Nursery School</t>
  </si>
  <si>
    <t>Hallcroft Infant and Nursery School</t>
  </si>
  <si>
    <t>Forest Glade Primary School</t>
  </si>
  <si>
    <t>Brinsley Primary and Nursery School</t>
  </si>
  <si>
    <t>Larkfields Junior School</t>
  </si>
  <si>
    <t>Bagthorpe Primary School</t>
  </si>
  <si>
    <t>Holly Hill Primary and Nursery School</t>
  </si>
  <si>
    <t>Jacksdale Primary and Nursery School</t>
  </si>
  <si>
    <t>Westwood Infant and Nursery School</t>
  </si>
  <si>
    <t>Beardall Fields Primary and Nursery School</t>
  </si>
  <si>
    <t>Butler's Hill Infant and Nursery School</t>
  </si>
  <si>
    <t>Lovers Lane Primary and Nursery School</t>
  </si>
  <si>
    <t>West Bridgford Junior School</t>
  </si>
  <si>
    <t>Haggonfields Primary and Nursery School</t>
  </si>
  <si>
    <t>Sir Edmund Hillary Primary and Nursery School</t>
  </si>
  <si>
    <t>Hawthorne Primary and Nursery School</t>
  </si>
  <si>
    <t>Manor Park Infant and Nursery School</t>
  </si>
  <si>
    <t>Clarborough Primary School</t>
  </si>
  <si>
    <t>Lantern Lane Primary and Nursery School</t>
  </si>
  <si>
    <t>Brookside Primary School</t>
  </si>
  <si>
    <t>King Edwin Primary and Nursery School</t>
  </si>
  <si>
    <t>Elkesley Primary and Nursery School</t>
  </si>
  <si>
    <t>Mattersey Primary School</t>
  </si>
  <si>
    <t>Misson Primary School</t>
  </si>
  <si>
    <t>Misterton Primary and Nursery School</t>
  </si>
  <si>
    <t>Newstead Primary and Nursery School</t>
  </si>
  <si>
    <t>Normanton-on-Soar Primary School</t>
  </si>
  <si>
    <t>Orston Primary School</t>
  </si>
  <si>
    <t>Radcliffe-on-Trent Infant and Nursery School</t>
  </si>
  <si>
    <t>Radcliffe-on-Trent Junior School</t>
  </si>
  <si>
    <t>Lake View Primary and Nursery School</t>
  </si>
  <si>
    <t>James Peacock Infant and Nursery School</t>
  </si>
  <si>
    <t>Sutton Bonington Primary School</t>
  </si>
  <si>
    <t>Sutton-On-Trent Primary and Nursery School</t>
  </si>
  <si>
    <t>Kimberley Primary School</t>
  </si>
  <si>
    <t>Round Hill Primary School</t>
  </si>
  <si>
    <t>Arnold Mill Primary and Nursery School</t>
  </si>
  <si>
    <t>Orchard Primary School and Nursery</t>
  </si>
  <si>
    <t>Prospect Hill Infant and Nursery School</t>
  </si>
  <si>
    <t>Carr Hill Primary and Nursery School</t>
  </si>
  <si>
    <t>Forest Town Primary School</t>
  </si>
  <si>
    <t>Gateford Park Primary School</t>
  </si>
  <si>
    <t>Arnold View Primary School</t>
  </si>
  <si>
    <t>St Edmund's CofE (C) Primary School</t>
  </si>
  <si>
    <t>St Andrew's CofE Primary and Nursery School</t>
  </si>
  <si>
    <t>St John's CofE Primary School</t>
  </si>
  <si>
    <t>Selston CofE Infant and Nursery School</t>
  </si>
  <si>
    <t>Underwood Church of England Primary School</t>
  </si>
  <si>
    <t>Mount CofE Primary and Nursery School</t>
  </si>
  <si>
    <t>Ranby CofE Primary School</t>
  </si>
  <si>
    <t>Bunny CofE Primary School</t>
  </si>
  <si>
    <t>St Wilfrid's CofE Primary School</t>
  </si>
  <si>
    <t>Caunton Dean Hole CofE Primary School</t>
  </si>
  <si>
    <t>Coddington CofE Primary and Nursery School</t>
  </si>
  <si>
    <t>Costock CofE Primary School</t>
  </si>
  <si>
    <t>Cuckney CofE Primary School</t>
  </si>
  <si>
    <t>Dunham-on-Trent CofE Primary School</t>
  </si>
  <si>
    <t>Kneesall CofE Primary School</t>
  </si>
  <si>
    <t>St Matthew's CofE Primary School</t>
  </si>
  <si>
    <t>Norwell CofE Primary School</t>
  </si>
  <si>
    <t>St Peter's CofE Junior School</t>
  </si>
  <si>
    <t>Holy Trinity CofE Infant School</t>
  </si>
  <si>
    <t>Lowe's Wong Anglican Methodist Junior School</t>
  </si>
  <si>
    <t>Trowell CofE Primary School</t>
  </si>
  <si>
    <t>Walesby CofE Primary School</t>
  </si>
  <si>
    <t>North Wheatley Church of England Primary School</t>
  </si>
  <si>
    <t>Ravenshead CofE Primary School</t>
  </si>
  <si>
    <t>Northfield Primary and Nursery School</t>
  </si>
  <si>
    <t>Langold Dyscarr Community School</t>
  </si>
  <si>
    <t>Heathlands Primary School</t>
  </si>
  <si>
    <t>Wynndale Primary School</t>
  </si>
  <si>
    <t>Bramcote CofE Primary School</t>
  </si>
  <si>
    <t>St Luke's CofE (Aided) Primary School</t>
  </si>
  <si>
    <t>St Anne's CofE (Aided) Primary School</t>
  </si>
  <si>
    <t>The Primary School of St Mary and St Martin</t>
  </si>
  <si>
    <t>Cotgrave CofE Primary School</t>
  </si>
  <si>
    <t>All Saints Anglican/Methodist Primary School</t>
  </si>
  <si>
    <t>Gamston CofE (Aided) Primary School</t>
  </si>
  <si>
    <t>Lowdham CofE Primary School</t>
  </si>
  <si>
    <t>Linby-cum-Papplewick CofE (VA) Primary School</t>
  </si>
  <si>
    <t>Sturton CofE Primary School</t>
  </si>
  <si>
    <t>Sutton-Cum-Lound CofE School</t>
  </si>
  <si>
    <t>Wood's Foundation CofE Primary School</t>
  </si>
  <si>
    <t>St Patrick's Catholic Primary School</t>
  </si>
  <si>
    <t>Holy Family Catholic Primary School</t>
  </si>
  <si>
    <t>Intake Farm Primary School</t>
  </si>
  <si>
    <t>Awsworth Primary and Nursery School</t>
  </si>
  <si>
    <t>Wadsworth Fields Primary School</t>
  </si>
  <si>
    <t>Samuel Barlow Primary Academy</t>
  </si>
  <si>
    <t>Thrumpton Primary Academy</t>
  </si>
  <si>
    <t>Bracken Lane Primary Academy</t>
  </si>
  <si>
    <t>Robert Miles Infant School</t>
  </si>
  <si>
    <t>Crossdale Primary School</t>
  </si>
  <si>
    <t>The Forest View Academy</t>
  </si>
  <si>
    <t>Sir John Sherbrooke Junior School</t>
  </si>
  <si>
    <t>Barnby Road Academy Primary and Nursery school</t>
  </si>
  <si>
    <t>Gunthorpe CofE Primary School</t>
  </si>
  <si>
    <t>The Sacred Heart Primary Catholic Voluntary Academy</t>
  </si>
  <si>
    <t>St. Joseph's Catholic Primary School, a Voluntary Academy</t>
  </si>
  <si>
    <t>St Edmund Campion Catholic Primary School</t>
  </si>
  <si>
    <t>The Suthers School</t>
  </si>
  <si>
    <t>Colonel Frank Seely Academy</t>
  </si>
  <si>
    <t>Model 1</t>
  </si>
  <si>
    <t>Model 2</t>
  </si>
  <si>
    <t>Model 3</t>
  </si>
  <si>
    <t>Eastlands Junior School (Welbeck Federation of Schools)</t>
  </si>
  <si>
    <t>Hucknall Flying High Academy</t>
  </si>
  <si>
    <t>Lawrence View Primary and Nursery School</t>
  </si>
  <si>
    <t>Netherfield Infant School (Welbeck Federation of Schools)</t>
  </si>
  <si>
    <t>Robert Mellors Primary Academy</t>
  </si>
  <si>
    <t>St Peter's CofE Primary Academy, Mansfield</t>
  </si>
  <si>
    <t>St Swithun's Church of England Primary Academy</t>
  </si>
  <si>
    <t>The Carlton Infant Academy</t>
  </si>
  <si>
    <t>The Carlton Junior Academy</t>
  </si>
  <si>
    <t>The Garibaldi School</t>
  </si>
  <si>
    <t>The Python Hill Academy</t>
  </si>
  <si>
    <t>The West Park Academy</t>
  </si>
  <si>
    <t>Rosecliffe Spencer Academy</t>
  </si>
  <si>
    <t>Woodthorpe Infant School</t>
  </si>
  <si>
    <t>Huthwaite All Saint's CofE (Aided) Infant &amp; Preschool</t>
  </si>
  <si>
    <t>Farnsfield St Michael's Church of England Primary School</t>
  </si>
  <si>
    <t>Bleasby Church of England Primary School</t>
  </si>
  <si>
    <t>Halam Church of England Primary School</t>
  </si>
  <si>
    <t>St. Mary's Church of England Primary School, Edwinstowe</t>
  </si>
  <si>
    <t>The Florence Nightingale Academy</t>
  </si>
  <si>
    <t>Hucknall National Church of England Primary School</t>
  </si>
  <si>
    <t>Queen Elizabeth's Academy</t>
  </si>
  <si>
    <t>Bramcote College</t>
  </si>
  <si>
    <t>The Minster School</t>
  </si>
  <si>
    <t>School name</t>
  </si>
  <si>
    <t>Dfe Number</t>
  </si>
  <si>
    <t>Christ Church C of E Primary School</t>
  </si>
  <si>
    <t>St Peter's CofE Primary and Nursery School</t>
  </si>
  <si>
    <t>King Edward Primary School &amp; Nursery</t>
  </si>
  <si>
    <t>The St Augustine's Academy</t>
  </si>
  <si>
    <t>The King's Church of England Primary Academy</t>
  </si>
  <si>
    <t>Hillocks Primary Academy</t>
  </si>
  <si>
    <t>Fairfield Spencer Academy</t>
  </si>
  <si>
    <t>Chetwynd Spencer Academy</t>
  </si>
  <si>
    <t>John Hunt Academy</t>
  </si>
  <si>
    <t>Springbank Academy</t>
  </si>
  <si>
    <t>The Holgate Academy</t>
  </si>
  <si>
    <t>Arnold Hill Spencer Academy</t>
  </si>
  <si>
    <t>Rushcliffe Spencer Academy</t>
  </si>
  <si>
    <t>George Spencer Academy</t>
  </si>
  <si>
    <t>Millside Spencer Academy</t>
  </si>
  <si>
    <t>Model 4</t>
  </si>
  <si>
    <t>Model 5</t>
  </si>
  <si>
    <t>Enter DfE number (example 8911234)</t>
  </si>
  <si>
    <t>Establishment Name</t>
  </si>
  <si>
    <t>Number of schools affected
(329 total)</t>
  </si>
  <si>
    <t>Budget allocation for 2023-24</t>
  </si>
  <si>
    <t>Bingham Primary Academy</t>
  </si>
  <si>
    <t>Rivendell Primary Academy</t>
  </si>
  <si>
    <t>Funded numbers for 2023-24 
(Oct 2022)</t>
  </si>
  <si>
    <t>Illustrative funding for 24-25 based on Oct 2022 NOR
With an affordable allocation no shortfall in funding
Factors as National Funding Formula
0.5% Minimum Funding Guarantee</t>
  </si>
  <si>
    <t>MFG Allocation in 2023-24</t>
  </si>
  <si>
    <t>MFG Allocation 2024-25</t>
  </si>
  <si>
    <t>MPP Allocation 2024-25</t>
  </si>
  <si>
    <t>MPP Allocation 2023-24</t>
  </si>
  <si>
    <t>2024-25 Illustrative School Budgets</t>
  </si>
  <si>
    <t>Number on roll as at October 2022</t>
  </si>
  <si>
    <t xml:space="preserve">Increase in funding between 23-24 &amp; 24-25 </t>
  </si>
  <si>
    <t>With an affordable allocation no shortfall in funding 
Funding for 24-25 based on October 22 NOR as above
Factors as National Funding Formula
0.5% Minimum Funding Guarantee</t>
  </si>
  <si>
    <t>With a shortfall of £2,000,000 in the formula
Pupil Factors reduced by 0.4119% against the National Funding Formula
0.5% Minimum Funding Guarantee</t>
  </si>
  <si>
    <t>With a shortfall of £2,000,000 in the formula
Pupil Factors &amp; Lump Sum reduced by 0.3830% against the National Funding Formula
0.5% Minimum Funding Guarantee</t>
  </si>
  <si>
    <t>With a shortfall of £2,000,000 in the formula
Pupil Factors reduced by 0.3960% against the National Funding Formula
0% Minimum Funding Guarantee</t>
  </si>
  <si>
    <t>With a shortfall of £2,000,000 in the formula
Pupil Factors &amp; Lump Sum reduced by 0.3683% against the National Funding Formula
0% Minimum Funding Guarantee</t>
  </si>
  <si>
    <t>These allocations do not take into account any de-delegation or adjustment/charges for school business rates</t>
  </si>
  <si>
    <t>Illustrative 2024-25 Budget includes grant and 23-24 rates</t>
  </si>
  <si>
    <t xml:space="preserve">Subject to sufficient funding - what we are aiming for. However, significant increases in factors, particularly FSM and mobility, funding is lagged increases are not taken into account in the funding calculation but we are expected to pay it out. 
Consultation if we do not have sufficient funds which model would you choose 2,3,4 or 5 </t>
  </si>
  <si>
    <t>Illustrative funding for 24-25 based on Oct 2022 NOR
With a £2M shortfall in funding
Pupil Factors reduced by 0.4119% against the National Funding Formula
0.5% Minimum Funding Guarantee</t>
  </si>
  <si>
    <t>Illustrative funding for 24-25 based on Oct 2022 NOR
With a £2M shortfall in funding
Pupil Factors &amp; Lump Sum reduced by 0.3830% against the National Funding Formula
0.5% Minimum Funding Guarantee</t>
  </si>
  <si>
    <t>Illustrative funding for 24-25 based on Oct 2022 NOR
With a £2M shortfall in funding
Pupil Factors reduced by 0.3960% against the National Funding Formula
0% Minimum Funding Guarantee</t>
  </si>
  <si>
    <t>Illustrative funding for 24-25 based on Oct 2022 NOR
With a £2M shortfall in funding
Pupil Factors &amp; Lump Sum reduced by 0.3683% against the National Funding Formula
0% Minimum Funding Guarantee</t>
  </si>
  <si>
    <t>2023-24 Post MFG Budget</t>
  </si>
  <si>
    <r>
      <rPr>
        <b/>
        <sz val="11"/>
        <rFont val="Arial"/>
        <family val="2"/>
      </rPr>
      <t>Spreads the un-affordability across 273 schools (out of 329).</t>
    </r>
    <r>
      <rPr>
        <b/>
        <sz val="11"/>
        <color rgb="FFFF0000"/>
        <rFont val="Arial"/>
        <family val="2"/>
      </rPr>
      <t xml:space="preserve"> </t>
    </r>
    <r>
      <rPr>
        <b/>
        <sz val="11"/>
        <rFont val="Arial"/>
        <family val="2"/>
      </rPr>
      <t>Schools who are not impacted as those in receipt of MFG &amp; MPP (except were protection is less than £2K)</t>
    </r>
  </si>
  <si>
    <r>
      <rPr>
        <b/>
        <sz val="11"/>
        <rFont val="Arial"/>
        <family val="2"/>
      </rPr>
      <t>Spreads the un-affordability across 284 schools (out of 329).</t>
    </r>
    <r>
      <rPr>
        <b/>
        <sz val="11"/>
        <color rgb="FFFF0000"/>
        <rFont val="Arial"/>
        <family val="2"/>
      </rPr>
      <t xml:space="preserve"> </t>
    </r>
    <r>
      <rPr>
        <b/>
        <sz val="11"/>
        <rFont val="Arial"/>
        <family val="2"/>
      </rPr>
      <t>Schools who are not impacted as those in receipt of MPP (except were protection is less than £2K)</t>
    </r>
  </si>
  <si>
    <r>
      <rPr>
        <b/>
        <sz val="11"/>
        <rFont val="Arial"/>
        <family val="2"/>
      </rPr>
      <t>Spreads the un-affordability across 283 schools (out of 329).</t>
    </r>
    <r>
      <rPr>
        <b/>
        <sz val="11"/>
        <color rgb="FFFF0000"/>
        <rFont val="Arial"/>
        <family val="2"/>
      </rPr>
      <t xml:space="preserve"> </t>
    </r>
    <r>
      <rPr>
        <b/>
        <sz val="11"/>
        <rFont val="Arial"/>
        <family val="2"/>
      </rPr>
      <t>Schools who are not impacted as those in receipt of MPP (except were protection is less than £2K)</t>
    </r>
  </si>
  <si>
    <t>2023-24 including Additional Mainstream Grant and rates</t>
  </si>
  <si>
    <t>2024-25 Post MFG Budget</t>
  </si>
  <si>
    <t>Increase in funding between 23-24 &amp; 24-25</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</si>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</sst>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8" formatCode="&quot;£&quot;#,##0.00;[Red]\-&quot;£&quot;#,##0.00"/>
    <numFmt numFmtId="43" formatCode="_-* #,##0.00_-;\-* #,##0.00_-;_-* &quot;-&quot;??_-;_-@_-"/>
    <numFmt numFmtId="164" formatCode="&quot;£&quot;#,##0"/>
    <numFmt numFmtId="165" formatCode="_-* #,##0.0_-;\-* #,##0.0_-;_-* &quot;-&quot;??_-;_-@_-"/>
    <numFmt numFmtId="166" formatCode="&quot;£&quot;#,##0.00"/>
    <numFmt numFmtId="167" formatCode="_(&quot;£&quot;* #,##0.00_);_(&quot;£&quot;* \(#,##0.00\);_(&quot;£&quot;* &quot;-&quot;??_);_(@_)"/>
  </numFmts>
  <fonts count="19" x14ac:knownFonts="1">
    <font>
      <sz val="11"/>
      <color theme="1"/>
      <name val="Calibri"/>
      <family val="2"/>
      <scheme val="minor"/>
    </font>
    <font>
      <sz val="11"/>
      <color rgb="FFFF0000"/>
      <name val="Arial"/>
      <family val="2"/>
    </font>
    <font>
      <sz val="10"/>
      <name val="Arial"/>
      <family val="2"/>
    </font>
    <font>
      <sz val="11"/>
      <color rgb="FFFF0000"/>
      <name val="Calibri"/>
      <family val="2"/>
      <scheme val="minor"/>
    </font>
    <font>
      <b/>
      <sz val="14"/>
      <color rgb="FFFF0000"/>
      <name val="Arial"/>
      <family val="2"/>
    </font>
    <font>
      <b/>
      <sz val="12"/>
      <color rgb="FFFF0000"/>
      <name val="Arial"/>
      <family val="2"/>
    </font>
    <font>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strike/>
      <sz val="11"/>
      <color rgb="FFFF0000"/>
      <name val="Arial"/>
      <family val="2"/>
    </font>
    <font>
      <b/>
      <sz val="11"/>
      <color rgb="FFFF0000"/>
      <name val="Arial"/>
      <family val="2"/>
    </font>
    <font>
      <sz val="10"/>
      <color rgb="FFFF0000"/>
      <name val="Arial"/>
      <family val="2"/>
    </font>
    <font>
      <sz val="11"/>
      <name val="Calibri"/>
      <family val="2"/>
    </font>
    <font>
      <b/>
      <sz val="14"/>
      <name val="Arial"/>
      <family val="2"/>
    </font>
    <font>
      <sz val="11"/>
      <name val="Arial"/>
      <family val="2"/>
    </font>
    <font>
      <b/>
      <sz val="11"/>
      <name val="Arial"/>
      <family val="2"/>
    </font>
    <font>
      <b/>
      <sz val="12"/>
      <name val="Arial"/>
      <family val="2"/>
    </font>
    <font>
      <strike/>
      <sz val="11"/>
      <name val="Arial"/>
      <family val="2"/>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rgb="FFFF0000"/>
        <bgColor indexed="64"/>
      </patternFill>
    </fill>
    <fill>
      <patternFill patternType="solid">
        <fgColor theme="9" tint="0.59999389629810485"/>
        <bgColor indexed="64"/>
      </patternFill>
    </fill>
  </fills>
  <borders count="10">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4" tint="0.59996337778862885"/>
      </left>
      <right style="thick">
        <color theme="3" tint="0.39994506668294322"/>
      </right>
      <top style="thick">
        <color theme="4" tint="0.59996337778862885"/>
      </top>
      <bottom style="thick">
        <color theme="3" tint="0.399945066682943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2" tint="-0.249977111117893"/>
      </left>
      <right/>
      <top style="thin">
        <color theme="2" tint="-0.249977111117893"/>
      </top>
      <bottom style="thin">
        <color theme="2" tint="-0.249977111117893"/>
      </bottom>
      <diagonal/>
    </border>
  </borders>
  <cellStyleXfs count="4">
    <xf numFmtId="0" fontId="0" fillId="0" borderId="0"/>
    <xf numFmtId="43" fontId="6"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83">
    <xf numFmtId="0" fontId="0" fillId="0" borderId="0" xfId="0"/>
    <xf numFmtId="0" fontId="1" fillId="4" borderId="0" xfId="0" applyFont="1" applyFill="1"/>
    <xf numFmtId="0" fontId="1" fillId="4" borderId="0" xfId="0" applyFont="1" applyFill="1" applyAlignment="1">
      <alignment horizontal="left"/>
    </xf>
    <xf numFmtId="0" fontId="1" fillId="2" borderId="0" xfId="0" applyFont="1" applyFill="1"/>
    <xf numFmtId="0" fontId="1" fillId="4" borderId="0" xfId="0" applyFont="1" applyFill="1" applyBorder="1" applyAlignment="1">
      <alignment horizontal="left"/>
    </xf>
    <xf numFmtId="0" fontId="1" fillId="4" borderId="0" xfId="0" applyFont="1" applyFill="1" applyAlignment="1">
      <alignment wrapText="1"/>
    </xf>
    <xf numFmtId="0" fontId="5" fillId="4" borderId="0" xfId="0" applyFont="1" applyFill="1" applyAlignment="1">
      <alignment horizontal="right"/>
    </xf>
    <xf numFmtId="0" fontId="3" fillId="0" borderId="0" xfId="0" applyFont="1" applyBorder="1"/>
    <xf numFmtId="0" fontId="3" fillId="0" borderId="0" xfId="0" applyFont="1" applyFill="1" applyBorder="1"/>
    <xf numFmtId="3" fontId="8" fillId="0" borderId="0" xfId="0" applyNumberFormat="1" applyFont="1" applyFill="1" applyBorder="1"/>
    <xf numFmtId="0" fontId="8" fillId="0" borderId="0" xfId="0" applyFont="1" applyFill="1" applyBorder="1" applyAlignment="1">
      <alignment horizontal="left"/>
    </xf>
    <xf numFmtId="165" fontId="8" fillId="0" borderId="0" xfId="1" applyNumberFormat="1" applyFont="1" applyFill="1" applyBorder="1"/>
    <xf numFmtId="166" fontId="8" fillId="0" borderId="0" xfId="0" applyNumberFormat="1" applyFont="1" applyFill="1" applyBorder="1"/>
    <xf numFmtId="0" fontId="3" fillId="0" borderId="0" xfId="0" applyFont="1" applyFill="1" applyBorder="1" applyAlignment="1">
      <alignment horizontal="left"/>
    </xf>
    <xf numFmtId="166" fontId="3" fillId="0" borderId="0" xfId="0" applyNumberFormat="1" applyFont="1" applyFill="1" applyBorder="1"/>
    <xf numFmtId="0" fontId="3" fillId="6" borderId="0" xfId="0" applyFont="1" applyFill="1" applyBorder="1"/>
    <xf numFmtId="0" fontId="7" fillId="0" borderId="0" xfId="0" applyFont="1" applyBorder="1"/>
    <xf numFmtId="0" fontId="1" fillId="4" borderId="0" xfId="0" applyFont="1" applyFill="1" applyAlignment="1">
      <alignment horizontal="center" wrapText="1"/>
    </xf>
    <xf numFmtId="0" fontId="10" fillId="4" borderId="0" xfId="0" applyFont="1" applyFill="1"/>
    <xf numFmtId="0" fontId="10" fillId="4" borderId="0" xfId="0" applyFont="1" applyFill="1" applyAlignment="1">
      <alignment wrapText="1"/>
    </xf>
    <xf numFmtId="5" fontId="10" fillId="2" borderId="1" xfId="0" applyNumberFormat="1" applyFont="1" applyFill="1" applyBorder="1" applyAlignment="1">
      <alignment horizontal="center" vertical="center"/>
    </xf>
    <xf numFmtId="0" fontId="10" fillId="4" borderId="0" xfId="0" applyFont="1" applyFill="1" applyAlignment="1">
      <alignment horizontal="center" wrapText="1"/>
    </xf>
    <xf numFmtId="0" fontId="8" fillId="0" borderId="0" xfId="0" applyFont="1" applyFill="1" applyBorder="1"/>
    <xf numFmtId="0" fontId="11" fillId="2" borderId="1" xfId="0" applyNumberFormat="1" applyFont="1" applyFill="1" applyBorder="1" applyAlignment="1">
      <alignment horizontal="center" vertical="center"/>
    </xf>
    <xf numFmtId="3" fontId="3" fillId="0" borderId="0" xfId="0" applyNumberFormat="1" applyFont="1" applyFill="1" applyBorder="1"/>
    <xf numFmtId="166" fontId="8" fillId="0" borderId="0" xfId="0" applyNumberFormat="1" applyFont="1" applyBorder="1"/>
    <xf numFmtId="8" fontId="8" fillId="0" borderId="0" xfId="0" applyNumberFormat="1" applyFont="1" applyFill="1" applyBorder="1"/>
    <xf numFmtId="0" fontId="12" fillId="4" borderId="0" xfId="0" applyFont="1" applyFill="1" applyAlignment="1">
      <alignment horizontal="center" wrapText="1"/>
    </xf>
    <xf numFmtId="0" fontId="4" fillId="4" borderId="0" xfId="0" applyFont="1" applyFill="1" applyAlignment="1">
      <alignment horizontal="center" vertical="center"/>
    </xf>
    <xf numFmtId="0" fontId="8" fillId="0" borderId="0" xfId="0" applyFont="1" applyBorder="1"/>
    <xf numFmtId="1" fontId="13" fillId="0" borderId="0" xfId="0" applyNumberFormat="1" applyFont="1" applyFill="1" applyBorder="1" applyAlignment="1">
      <alignment horizontal="left"/>
    </xf>
    <xf numFmtId="0" fontId="13" fillId="0" borderId="0" xfId="0" applyFont="1" applyFill="1" applyBorder="1" applyAlignment="1">
      <alignment horizontal="left"/>
    </xf>
    <xf numFmtId="0" fontId="8" fillId="5" borderId="0" xfId="0" applyFont="1" applyFill="1" applyBorder="1" applyAlignment="1">
      <alignment wrapText="1"/>
    </xf>
    <xf numFmtId="0" fontId="8" fillId="6" borderId="0" xfId="0" applyFont="1" applyFill="1" applyBorder="1"/>
    <xf numFmtId="0" fontId="9" fillId="0" borderId="0" xfId="0" applyFont="1" applyBorder="1"/>
    <xf numFmtId="0" fontId="7" fillId="7" borderId="0" xfId="0" applyFont="1" applyFill="1" applyBorder="1" applyAlignment="1">
      <alignment horizontal="center" vertical="center" wrapText="1"/>
    </xf>
    <xf numFmtId="3" fontId="8" fillId="0" borderId="0" xfId="0" applyNumberFormat="1" applyFont="1" applyBorder="1"/>
    <xf numFmtId="0" fontId="8" fillId="0" borderId="0" xfId="0" applyFont="1" applyBorder="1" applyAlignment="1">
      <alignment horizontal="right"/>
    </xf>
    <xf numFmtId="164" fontId="8" fillId="0" borderId="0" xfId="0" applyNumberFormat="1" applyFont="1" applyBorder="1"/>
    <xf numFmtId="4" fontId="8" fillId="0" borderId="0" xfId="0" applyNumberFormat="1" applyFont="1" applyBorder="1"/>
    <xf numFmtId="0" fontId="15" fillId="3" borderId="2" xfId="0" applyFont="1" applyFill="1" applyBorder="1"/>
    <xf numFmtId="0" fontId="15" fillId="4" borderId="0" xfId="0" applyFont="1" applyFill="1"/>
    <xf numFmtId="0" fontId="15" fillId="3" borderId="2" xfId="0" applyFont="1" applyFill="1" applyBorder="1" applyAlignment="1">
      <alignment wrapText="1"/>
    </xf>
    <xf numFmtId="0" fontId="15" fillId="4" borderId="0" xfId="0" applyFont="1" applyFill="1" applyBorder="1" applyAlignment="1">
      <alignment horizontal="left"/>
    </xf>
    <xf numFmtId="3" fontId="15" fillId="2" borderId="1" xfId="0" applyNumberFormat="1" applyFont="1" applyFill="1" applyBorder="1" applyAlignment="1">
      <alignment horizontal="left"/>
    </xf>
    <xf numFmtId="0" fontId="17" fillId="4" borderId="0" xfId="0" applyFont="1" applyFill="1"/>
    <xf numFmtId="0" fontId="15" fillId="4" borderId="0" xfId="0" applyFont="1" applyFill="1" applyAlignment="1">
      <alignment horizontal="center" vertical="center" wrapText="1"/>
    </xf>
    <xf numFmtId="0" fontId="2" fillId="4" borderId="0" xfId="0" applyFont="1" applyFill="1" applyAlignment="1">
      <alignment horizontal="center" wrapText="1"/>
    </xf>
    <xf numFmtId="0" fontId="18" fillId="4" borderId="0" xfId="0" applyFont="1" applyFill="1"/>
    <xf numFmtId="0" fontId="18" fillId="4" borderId="0" xfId="0" applyFont="1" applyFill="1" applyAlignment="1">
      <alignment wrapText="1"/>
    </xf>
    <xf numFmtId="164" fontId="16" fillId="2" borderId="1" xfId="0" applyNumberFormat="1" applyFont="1" applyFill="1" applyBorder="1" applyAlignment="1">
      <alignment horizontal="center" vertical="center"/>
    </xf>
    <xf numFmtId="5" fontId="15" fillId="2" borderId="1" xfId="0" applyNumberFormat="1" applyFont="1" applyFill="1" applyBorder="1" applyAlignment="1">
      <alignment horizontal="center" vertical="center"/>
    </xf>
    <xf numFmtId="0" fontId="16" fillId="2" borderId="1" xfId="0" applyNumberFormat="1" applyFont="1" applyFill="1" applyBorder="1" applyAlignment="1">
      <alignment horizontal="center" vertical="center"/>
    </xf>
    <xf numFmtId="0" fontId="4" fillId="4" borderId="0" xfId="0" applyFont="1" applyFill="1" applyAlignment="1">
      <alignment vertical="center"/>
    </xf>
    <xf numFmtId="0" fontId="15" fillId="4" borderId="0" xfId="0" applyFont="1" applyFill="1" applyAlignment="1"/>
    <xf numFmtId="0" fontId="10" fillId="4" borderId="0" xfId="0" applyFont="1" applyFill="1" applyAlignment="1"/>
    <xf numFmtId="5" fontId="1" fillId="2" borderId="1" xfId="0" applyNumberFormat="1" applyFont="1" applyFill="1" applyBorder="1" applyAlignment="1">
      <alignment vertical="center"/>
    </xf>
    <xf numFmtId="0" fontId="1" fillId="4" borderId="0" xfId="0" applyFont="1" applyFill="1" applyAlignment="1"/>
    <xf numFmtId="0" fontId="1" fillId="2" borderId="0" xfId="0" applyFont="1" applyFill="1" applyAlignment="1"/>
    <xf numFmtId="0" fontId="16" fillId="2" borderId="9" xfId="0" applyNumberFormat="1" applyFont="1" applyFill="1" applyBorder="1" applyAlignment="1">
      <alignment horizontal="left" vertical="center" wrapText="1"/>
    </xf>
    <xf numFmtId="0" fontId="9" fillId="0" borderId="0" xfId="0" applyFont="1"/>
    <xf numFmtId="0" fontId="11" fillId="0" borderId="1" xfId="0" applyNumberFormat="1" applyFont="1" applyFill="1" applyBorder="1" applyAlignment="1">
      <alignment horizontal="center" vertical="center" wrapText="1"/>
    </xf>
    <xf numFmtId="0" fontId="15" fillId="8" borderId="1" xfId="0" applyFont="1" applyFill="1" applyBorder="1" applyAlignment="1">
      <alignment horizontal="left"/>
    </xf>
    <xf numFmtId="0" fontId="8" fillId="8" borderId="0" xfId="0" applyFont="1" applyFill="1" applyBorder="1" applyAlignment="1">
      <alignment wrapText="1"/>
    </xf>
    <xf numFmtId="165" fontId="9" fillId="8" borderId="0" xfId="1" applyNumberFormat="1" applyFont="1" applyFill="1" applyBorder="1" applyAlignment="1">
      <alignment wrapText="1"/>
    </xf>
    <xf numFmtId="166" fontId="9" fillId="8" borderId="0" xfId="0" applyNumberFormat="1" applyFont="1" applyFill="1" applyBorder="1" applyAlignment="1">
      <alignment wrapText="1"/>
    </xf>
    <xf numFmtId="0" fontId="9" fillId="8" borderId="0" xfId="0" applyFont="1" applyFill="1" applyBorder="1" applyAlignment="1">
      <alignment horizontal="left" wrapText="1"/>
    </xf>
    <xf numFmtId="0" fontId="14" fillId="4" borderId="0" xfId="0" applyFont="1" applyFill="1" applyAlignment="1">
      <alignment horizontal="center" vertical="center"/>
    </xf>
    <xf numFmtId="0" fontId="2" fillId="4" borderId="0" xfId="0" applyFont="1" applyFill="1" applyAlignment="1">
      <alignment horizontal="center" wrapText="1"/>
    </xf>
    <xf numFmtId="0" fontId="15" fillId="2" borderId="6" xfId="0" applyFont="1" applyFill="1" applyBorder="1" applyAlignment="1">
      <alignment horizontal="left"/>
    </xf>
    <xf numFmtId="0" fontId="15" fillId="2" borderId="7" xfId="0" applyFont="1" applyFill="1" applyBorder="1" applyAlignment="1">
      <alignment horizontal="left"/>
    </xf>
    <xf numFmtId="0" fontId="15" fillId="2" borderId="8" xfId="0" applyFont="1" applyFill="1" applyBorder="1" applyAlignment="1">
      <alignment horizontal="left"/>
    </xf>
    <xf numFmtId="0" fontId="12" fillId="4" borderId="0" xfId="0" applyFont="1" applyFill="1" applyAlignment="1">
      <alignment horizontal="center" vertical="center" wrapText="1"/>
    </xf>
    <xf numFmtId="4" fontId="15" fillId="2" borderId="6" xfId="0" applyNumberFormat="1" applyFont="1" applyFill="1" applyBorder="1" applyAlignment="1">
      <alignment horizontal="left"/>
    </xf>
    <xf numFmtId="4" fontId="15" fillId="2" borderId="7" xfId="0" applyNumberFormat="1" applyFont="1" applyFill="1" applyBorder="1" applyAlignment="1">
      <alignment horizontal="left"/>
    </xf>
    <xf numFmtId="4" fontId="15" fillId="2" borderId="8" xfId="0" applyNumberFormat="1" applyFont="1" applyFill="1" applyBorder="1" applyAlignment="1">
      <alignment horizontal="left"/>
    </xf>
    <xf numFmtId="0" fontId="16" fillId="4" borderId="0" xfId="0" applyFont="1" applyFill="1" applyBorder="1" applyAlignment="1">
      <alignment horizontal="center"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cellXfs>
  <cellStyles count="4">
    <cellStyle name="Comma" xfId="1" builtinId="3"/>
    <cellStyle name="Currency 3" xfId="2" xr:uid="{6ED57D4C-75B6-4DFB-8CCB-ED86A6B9D214}"/>
    <cellStyle name="Normal" xfId="0" builtinId="0"/>
    <cellStyle name="Percent 2" xfId="3" xr:uid="{75C9073F-875C-4D75-940E-CB0E97C417A0}"/>
  </cellStyles>
  <dxfs count="0"/>
  <tableStyles count="0" defaultTableStyle="TableStyleMedium2" defaultPivotStyle="PivotStyleLight16"/>
  <colors>
    <mruColors>
      <color rgb="FFDBFDDE"/>
      <color rgb="FFCCCC00"/>
      <color rgb="FF0000FF"/>
      <color rgb="FFFFFFCC"/>
      <color rgb="FFE5E5FF"/>
      <color rgb="FFB498D0"/>
      <color rgb="FFC681FF"/>
      <color rgb="FFEED9FF"/>
      <color rgb="FFD5ABFF"/>
      <color rgb="FFC1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fs01-data\Support%20Services\Finance\Sup%20Sch%20Fin%20Mgmnt\Sup%20for%20Schs\School%20Budget%20Policy%20(TD)\2022_23\School%20consultation\working%20papers\202223_P1_APT_891_Nottinghamshire_with%2021_22%20apvd%20no%20rates%20for%20consultation-%20model%201.xlsx?1FA00C6A" TargetMode="External"/><Relationship Id="rId1" Type="http://schemas.openxmlformats.org/officeDocument/2006/relationships/externalLinkPath" Target="file:///\\1FA00C6A\202223_P1_APT_891_Nottinghamshire_with%2021_22%20apvd%20no%20rates%20for%20consultation-%20mode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21-22 submitted baselines"/>
      <sheetName val="21-22 HN places"/>
      <sheetName val="Proposed Free Schools"/>
      <sheetName val="Inputs &amp; Adjustments"/>
      <sheetName val="Local Factors"/>
      <sheetName val="Adjusted Factors"/>
      <sheetName val="21-22 final baselines"/>
      <sheetName val="Commentary"/>
      <sheetName val="ProformaAggregation"/>
      <sheetName val="Proforma"/>
      <sheetName val="Block transfers"/>
      <sheetName val="De Delegation"/>
      <sheetName val="Education Functions"/>
      <sheetName val="New ISB"/>
      <sheetName val="School level SB"/>
      <sheetName val="Recoupment"/>
      <sheetName val="Post-16 infrastructure changes"/>
      <sheetName val="Validation sheet"/>
    </sheetNames>
    <sheetDataSet>
      <sheetData sheetId="0"/>
      <sheetData sheetId="1"/>
      <sheetData sheetId="2"/>
      <sheetData sheetId="3"/>
      <sheetData sheetId="4"/>
      <sheetData sheetId="5"/>
      <sheetData sheetId="6"/>
      <sheetData sheetId="7">
        <row r="590">
          <cell r="L590" t="str">
            <v/>
          </cell>
        </row>
      </sheetData>
      <sheetData sheetId="8">
        <row r="1">
          <cell r="O1"/>
        </row>
      </sheetData>
      <sheetData sheetId="9"/>
      <sheetData sheetId="10"/>
      <sheetData sheetId="11"/>
      <sheetData sheetId="12">
        <row r="9">
          <cell r="D9">
            <v>4265</v>
          </cell>
          <cell r="E9">
            <v>5321</v>
          </cell>
          <cell r="G9">
            <v>5831</v>
          </cell>
        </row>
        <row r="14">
          <cell r="E14">
            <v>3225.9110899999996</v>
          </cell>
          <cell r="L14"/>
        </row>
        <row r="15">
          <cell r="E15">
            <v>4548.5647199999994</v>
          </cell>
          <cell r="L15"/>
        </row>
        <row r="16">
          <cell r="E16">
            <v>5126.1602399999992</v>
          </cell>
          <cell r="L16"/>
        </row>
        <row r="18">
          <cell r="E18">
            <v>471.30189999999999</v>
          </cell>
          <cell r="F18">
            <v>471.30189999999999</v>
          </cell>
          <cell r="L18">
            <v>1</v>
          </cell>
          <cell r="M18">
            <v>1</v>
          </cell>
        </row>
        <row r="19">
          <cell r="E19">
            <v>591.63429999999994</v>
          </cell>
          <cell r="F19">
            <v>867.39604999999995</v>
          </cell>
          <cell r="L19">
            <v>1</v>
          </cell>
          <cell r="M19">
            <v>1</v>
          </cell>
        </row>
        <row r="20">
          <cell r="E20">
            <v>220.60939999999999</v>
          </cell>
          <cell r="F20">
            <v>320.88639999999998</v>
          </cell>
          <cell r="L20">
            <v>1</v>
          </cell>
          <cell r="M20">
            <v>1</v>
          </cell>
        </row>
        <row r="21">
          <cell r="E21">
            <v>270.74789999999996</v>
          </cell>
          <cell r="F21">
            <v>426.17724999999996</v>
          </cell>
          <cell r="L21">
            <v>1</v>
          </cell>
          <cell r="M21">
            <v>1</v>
          </cell>
        </row>
        <row r="22">
          <cell r="E22">
            <v>421.16339999999997</v>
          </cell>
          <cell r="F22">
            <v>596.64814999999999</v>
          </cell>
          <cell r="L22">
            <v>1</v>
          </cell>
          <cell r="M22">
            <v>1</v>
          </cell>
        </row>
        <row r="23">
          <cell r="E23">
            <v>461.27419999999995</v>
          </cell>
          <cell r="F23">
            <v>651.80049999999994</v>
          </cell>
          <cell r="L23">
            <v>1</v>
          </cell>
          <cell r="M23">
            <v>1</v>
          </cell>
        </row>
        <row r="24">
          <cell r="E24">
            <v>491.35729999999995</v>
          </cell>
          <cell r="F24">
            <v>701.93899999999996</v>
          </cell>
          <cell r="L24">
            <v>1</v>
          </cell>
          <cell r="M24">
            <v>1</v>
          </cell>
        </row>
        <row r="25">
          <cell r="E25">
            <v>641.77279999999996</v>
          </cell>
          <cell r="F25">
            <v>892.46529999999996</v>
          </cell>
          <cell r="L25">
            <v>1</v>
          </cell>
          <cell r="M25">
            <v>1</v>
          </cell>
        </row>
        <row r="27">
          <cell r="E27">
            <v>0</v>
          </cell>
          <cell r="L27">
            <v>1</v>
          </cell>
        </row>
        <row r="28">
          <cell r="D28" t="str">
            <v>EAL 3 Primary</v>
          </cell>
          <cell r="E28">
            <v>566.56504999999993</v>
          </cell>
          <cell r="L28"/>
        </row>
        <row r="29">
          <cell r="D29" t="str">
            <v>EAL 3 Secondary</v>
          </cell>
          <cell r="F29">
            <v>1534.2380999999998</v>
          </cell>
          <cell r="M29"/>
        </row>
        <row r="30">
          <cell r="E30">
            <v>927.56224999999995</v>
          </cell>
          <cell r="F30">
            <v>1333.6840999999999</v>
          </cell>
          <cell r="L30"/>
          <cell r="M30"/>
        </row>
        <row r="32">
          <cell r="F32">
            <v>1133.1300999999999</v>
          </cell>
          <cell r="L32">
            <v>1</v>
          </cell>
        </row>
        <row r="33">
          <cell r="F33">
            <v>1714.7366999999999</v>
          </cell>
          <cell r="M33">
            <v>1</v>
          </cell>
        </row>
        <row r="43">
          <cell r="F43">
            <v>121636.00099999999</v>
          </cell>
          <cell r="G43">
            <v>121636.00099999999</v>
          </cell>
          <cell r="L43"/>
          <cell r="M43"/>
        </row>
        <row r="44">
          <cell r="F44">
            <v>55152.35</v>
          </cell>
          <cell r="G44">
            <v>80221.599999999991</v>
          </cell>
          <cell r="H44"/>
          <cell r="I44"/>
          <cell r="L44"/>
          <cell r="M44"/>
        </row>
        <row r="51">
          <cell r="L51"/>
        </row>
        <row r="52">
          <cell r="L52"/>
        </row>
        <row r="53">
          <cell r="L53"/>
        </row>
        <row r="57">
          <cell r="L57"/>
        </row>
        <row r="58">
          <cell r="L58"/>
        </row>
        <row r="59">
          <cell r="L59"/>
        </row>
        <row r="60">
          <cell r="L60"/>
        </row>
        <row r="61">
          <cell r="L61"/>
        </row>
        <row r="62">
          <cell r="L62"/>
        </row>
        <row r="66">
          <cell r="L66"/>
        </row>
        <row r="69">
          <cell r="H69">
            <v>5.0000000000000001E-3</v>
          </cell>
        </row>
        <row r="71">
          <cell r="J71" t="str">
            <v>Yes</v>
          </cell>
        </row>
        <row r="72">
          <cell r="D72">
            <v>2.8000000000000001E-2</v>
          </cell>
          <cell r="G72"/>
        </row>
        <row r="76">
          <cell r="L76"/>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1"/>
  <sheetViews>
    <sheetView tabSelected="1" workbookViewId="0">
      <selection activeCell="D4" sqref="D4"/>
    </sheetView>
  </sheetViews>
  <sheetFormatPr defaultColWidth="9.109375" defaultRowHeight="13.8" x14ac:dyDescent="0.25"/>
  <cols>
    <col min="1" max="1" width="1.88671875" style="3" customWidth="1"/>
    <col min="2" max="2" width="56.109375" style="3" customWidth="1"/>
    <col min="3" max="3" width="1.5546875" style="3" customWidth="1"/>
    <col min="4" max="4" width="16.109375" style="3" customWidth="1"/>
    <col min="5" max="5" width="0.6640625" style="3" customWidth="1"/>
    <col min="6" max="6" width="16.109375" style="3" customWidth="1"/>
    <col min="7" max="7" width="0.6640625" style="3" customWidth="1"/>
    <col min="8" max="8" width="16.109375" style="3" customWidth="1"/>
    <col min="9" max="9" width="0.6640625" style="3" customWidth="1"/>
    <col min="10" max="10" width="16.109375" style="3" customWidth="1"/>
    <col min="11" max="11" width="0.88671875" style="3" customWidth="1"/>
    <col min="12" max="12" width="16.109375" style="3" customWidth="1"/>
    <col min="13" max="13" width="0.88671875" style="3" customWidth="1"/>
    <col min="14" max="14" width="87" style="3" customWidth="1"/>
    <col min="15" max="15" width="0.88671875" style="58" customWidth="1"/>
    <col min="16" max="16" width="2.44140625" style="3" customWidth="1"/>
    <col min="17" max="16384" width="9.109375" style="3"/>
  </cols>
  <sheetData>
    <row r="1" spans="1:16" ht="18.75" customHeight="1" x14ac:dyDescent="0.25">
      <c r="A1" s="67" t="s">
        <v>345</v>
      </c>
      <c r="B1" s="67"/>
      <c r="C1" s="67"/>
      <c r="D1" s="67"/>
      <c r="E1" s="67"/>
      <c r="F1" s="67"/>
      <c r="G1" s="67"/>
      <c r="H1" s="67"/>
      <c r="I1" s="67"/>
      <c r="J1" s="67"/>
      <c r="K1" s="67"/>
      <c r="L1" s="67"/>
      <c r="M1" s="67"/>
      <c r="N1" s="67"/>
      <c r="O1" s="67"/>
      <c r="P1" s="1"/>
    </row>
    <row r="2" spans="1:16" ht="12" customHeight="1" thickBot="1" x14ac:dyDescent="0.3">
      <c r="A2" s="28"/>
      <c r="B2" s="28"/>
      <c r="C2" s="28"/>
      <c r="D2" s="28"/>
      <c r="E2" s="28"/>
      <c r="F2" s="28"/>
      <c r="G2" s="28"/>
      <c r="H2" s="28"/>
      <c r="I2" s="28"/>
      <c r="J2" s="28"/>
      <c r="K2" s="28"/>
      <c r="L2" s="28"/>
      <c r="M2" s="28"/>
      <c r="N2" s="27"/>
      <c r="O2" s="53"/>
      <c r="P2" s="28"/>
    </row>
    <row r="3" spans="1:16" ht="15" thickTop="1" thickBot="1" x14ac:dyDescent="0.3">
      <c r="A3" s="1"/>
      <c r="B3" s="40" t="s">
        <v>333</v>
      </c>
      <c r="C3" s="1"/>
      <c r="D3" s="62">
        <v>8910000</v>
      </c>
      <c r="E3" s="41"/>
      <c r="F3" s="41"/>
      <c r="G3" s="41"/>
      <c r="H3" s="41"/>
      <c r="I3" s="41"/>
      <c r="J3" s="41"/>
      <c r="K3" s="41"/>
      <c r="L3" s="41"/>
      <c r="M3" s="41"/>
      <c r="N3" s="41"/>
      <c r="O3" s="54"/>
      <c r="P3" s="1"/>
    </row>
    <row r="4" spans="1:16" ht="6.75" customHeight="1" thickTop="1" thickBot="1" x14ac:dyDescent="0.3">
      <c r="A4" s="1"/>
      <c r="B4" s="41"/>
      <c r="C4" s="1"/>
      <c r="D4" s="41"/>
      <c r="E4" s="41"/>
      <c r="F4" s="41"/>
      <c r="G4" s="41"/>
      <c r="H4" s="41"/>
      <c r="I4" s="41"/>
      <c r="J4" s="41"/>
      <c r="K4" s="41"/>
      <c r="L4" s="41"/>
      <c r="M4" s="41"/>
      <c r="N4" s="41"/>
      <c r="O4" s="54"/>
      <c r="P4" s="1"/>
    </row>
    <row r="5" spans="1:16" ht="15" thickTop="1" thickBot="1" x14ac:dyDescent="0.3">
      <c r="A5" s="1"/>
      <c r="B5" s="40" t="s">
        <v>334</v>
      </c>
      <c r="C5" s="1"/>
      <c r="D5" s="69" t="str">
        <f>VLOOKUP($D$3,Data!$A$7:$AG$336,2,FALSE)</f>
        <v>Blank</v>
      </c>
      <c r="E5" s="70"/>
      <c r="F5" s="70"/>
      <c r="G5" s="70"/>
      <c r="H5" s="70"/>
      <c r="I5" s="70"/>
      <c r="J5" s="70"/>
      <c r="K5" s="70"/>
      <c r="L5" s="71"/>
      <c r="M5" s="41"/>
      <c r="N5" s="41"/>
      <c r="O5" s="54"/>
      <c r="P5" s="1"/>
    </row>
    <row r="6" spans="1:16" ht="6.75" customHeight="1" thickTop="1" thickBot="1" x14ac:dyDescent="0.3">
      <c r="A6" s="1"/>
      <c r="B6" s="41"/>
      <c r="C6" s="1"/>
      <c r="D6" s="41"/>
      <c r="E6" s="41"/>
      <c r="F6" s="41"/>
      <c r="G6" s="41"/>
      <c r="H6" s="41"/>
      <c r="I6" s="41"/>
      <c r="J6" s="41"/>
      <c r="K6" s="41"/>
      <c r="L6" s="41"/>
      <c r="M6" s="41"/>
      <c r="N6" s="41"/>
      <c r="O6" s="54"/>
      <c r="P6" s="1"/>
    </row>
    <row r="7" spans="1:16" ht="15.75" customHeight="1" thickTop="1" thickBot="1" x14ac:dyDescent="0.3">
      <c r="A7" s="1"/>
      <c r="B7" s="42" t="s">
        <v>346</v>
      </c>
      <c r="C7" s="1"/>
      <c r="D7" s="73">
        <f>VLOOKUP($D$3,Data!$A$7:$AG$336,3,FALSE)</f>
        <v>0</v>
      </c>
      <c r="E7" s="74"/>
      <c r="F7" s="74"/>
      <c r="G7" s="74"/>
      <c r="H7" s="74"/>
      <c r="I7" s="74"/>
      <c r="J7" s="74"/>
      <c r="K7" s="74"/>
      <c r="L7" s="75"/>
      <c r="M7" s="41"/>
      <c r="N7" s="41"/>
      <c r="O7" s="54"/>
      <c r="P7" s="1"/>
    </row>
    <row r="8" spans="1:16" ht="6.75" customHeight="1" thickTop="1" thickBot="1" x14ac:dyDescent="0.3">
      <c r="A8" s="1"/>
      <c r="B8" s="43"/>
      <c r="C8" s="4"/>
      <c r="D8" s="43"/>
      <c r="E8" s="43"/>
      <c r="F8" s="41"/>
      <c r="G8" s="41"/>
      <c r="H8" s="41"/>
      <c r="I8" s="41"/>
      <c r="J8" s="41"/>
      <c r="K8" s="41"/>
      <c r="L8" s="41"/>
      <c r="M8" s="41"/>
      <c r="N8" s="41"/>
      <c r="O8" s="54"/>
      <c r="P8" s="1"/>
    </row>
    <row r="9" spans="1:16" ht="15.75" customHeight="1" thickTop="1" thickBot="1" x14ac:dyDescent="0.3">
      <c r="A9" s="1"/>
      <c r="B9" s="42" t="s">
        <v>364</v>
      </c>
      <c r="C9" s="1"/>
      <c r="D9" s="44">
        <f>VLOOKUP($D$3,Data!$A$7:$AG$336,4,FALSE)</f>
        <v>0</v>
      </c>
      <c r="E9" s="41"/>
      <c r="F9" s="41"/>
      <c r="G9" s="41"/>
      <c r="H9" s="41"/>
      <c r="I9" s="41"/>
      <c r="J9" s="41"/>
      <c r="K9" s="41"/>
      <c r="L9" s="41"/>
      <c r="M9" s="41"/>
      <c r="N9" s="41"/>
      <c r="O9" s="54"/>
      <c r="P9" s="1"/>
    </row>
    <row r="10" spans="1:16" ht="6.75" customHeight="1" thickTop="1" x14ac:dyDescent="0.25">
      <c r="A10" s="1"/>
      <c r="B10" s="4"/>
      <c r="C10" s="4"/>
      <c r="D10" s="43"/>
      <c r="E10" s="43"/>
      <c r="F10" s="41"/>
      <c r="G10" s="41"/>
      <c r="H10" s="41"/>
      <c r="I10" s="41"/>
      <c r="J10" s="41"/>
      <c r="K10" s="41"/>
      <c r="L10" s="41"/>
      <c r="M10" s="41"/>
      <c r="N10" s="41"/>
      <c r="O10" s="54"/>
      <c r="P10" s="1"/>
    </row>
    <row r="11" spans="1:16" ht="16.5" customHeight="1" x14ac:dyDescent="0.25">
      <c r="A11" s="1"/>
      <c r="B11" s="4"/>
      <c r="C11" s="4"/>
      <c r="D11" s="76" t="s">
        <v>353</v>
      </c>
      <c r="E11" s="76"/>
      <c r="F11" s="76"/>
      <c r="G11" s="76"/>
      <c r="H11" s="76"/>
      <c r="I11" s="76"/>
      <c r="J11" s="76"/>
      <c r="K11" s="76"/>
      <c r="L11" s="76"/>
      <c r="M11" s="76"/>
      <c r="N11" s="76"/>
      <c r="O11" s="76"/>
      <c r="P11" s="1"/>
    </row>
    <row r="12" spans="1:16" ht="18.600000000000001" customHeight="1" x14ac:dyDescent="0.25">
      <c r="A12" s="1"/>
      <c r="B12" s="1"/>
      <c r="C12" s="1"/>
      <c r="D12" s="68" t="s">
        <v>354</v>
      </c>
      <c r="E12" s="2"/>
      <c r="F12" s="68" t="s">
        <v>342</v>
      </c>
      <c r="G12" s="47"/>
      <c r="H12" s="68" t="s">
        <v>343</v>
      </c>
      <c r="I12" s="47"/>
      <c r="J12" s="68" t="s">
        <v>347</v>
      </c>
      <c r="K12" s="18"/>
      <c r="L12" s="68" t="s">
        <v>335</v>
      </c>
      <c r="M12" s="27"/>
      <c r="N12" s="72"/>
      <c r="O12" s="55"/>
      <c r="P12" s="18"/>
    </row>
    <row r="13" spans="1:16" ht="18.600000000000001" customHeight="1" x14ac:dyDescent="0.25">
      <c r="A13" s="1"/>
      <c r="B13" s="4"/>
      <c r="C13" s="4"/>
      <c r="D13" s="68"/>
      <c r="E13" s="4"/>
      <c r="F13" s="68"/>
      <c r="G13" s="47"/>
      <c r="H13" s="68"/>
      <c r="I13" s="47"/>
      <c r="J13" s="68"/>
      <c r="K13" s="18"/>
      <c r="L13" s="68"/>
      <c r="M13" s="27"/>
      <c r="N13" s="72"/>
      <c r="O13" s="55"/>
      <c r="P13" s="18"/>
    </row>
    <row r="14" spans="1:16" ht="18.600000000000001" customHeight="1" x14ac:dyDescent="0.3">
      <c r="A14" s="45" t="s">
        <v>287</v>
      </c>
      <c r="B14" s="41"/>
      <c r="C14" s="1"/>
      <c r="D14" s="68"/>
      <c r="E14" s="5"/>
      <c r="F14" s="68"/>
      <c r="G14" s="47"/>
      <c r="H14" s="68"/>
      <c r="I14" s="47"/>
      <c r="J14" s="68"/>
      <c r="K14" s="19"/>
      <c r="L14" s="68"/>
      <c r="M14" s="27"/>
      <c r="N14" s="72"/>
      <c r="O14" s="19"/>
      <c r="P14" s="19"/>
    </row>
    <row r="15" spans="1:16" ht="7.5" customHeight="1" x14ac:dyDescent="0.25">
      <c r="A15" s="41"/>
      <c r="B15" s="41"/>
      <c r="C15" s="1"/>
      <c r="D15" s="2"/>
      <c r="E15" s="2"/>
      <c r="F15" s="18"/>
      <c r="G15" s="18"/>
      <c r="H15" s="18"/>
      <c r="I15" s="18"/>
      <c r="J15" s="18"/>
      <c r="K15" s="18"/>
      <c r="L15" s="18"/>
      <c r="M15" s="18"/>
      <c r="N15" s="18"/>
      <c r="O15" s="55"/>
      <c r="P15" s="18"/>
    </row>
    <row r="16" spans="1:16" ht="69.599999999999994" customHeight="1" x14ac:dyDescent="0.25">
      <c r="A16" s="41"/>
      <c r="B16" s="46" t="s">
        <v>348</v>
      </c>
      <c r="C16" s="17"/>
      <c r="D16" s="50">
        <f>VLOOKUP($D$3,Data!$A$7:$AG$336,8,FALSE)</f>
        <v>0</v>
      </c>
      <c r="E16" s="51"/>
      <c r="F16" s="50">
        <f>VLOOKUP($D$3,Data!$A$7:$AG$336,9,FALSE)</f>
        <v>0</v>
      </c>
      <c r="G16" s="50"/>
      <c r="H16" s="50">
        <f>VLOOKUP($D$3,Data!$A$7:$AG$336,10,FALSE)</f>
        <v>0</v>
      </c>
      <c r="I16" s="50"/>
      <c r="J16" s="50">
        <f>VLOOKUP($D$3,Data!$A$7:$AG$336,11,FALSE)</f>
        <v>0</v>
      </c>
      <c r="K16" s="20"/>
      <c r="L16" s="52">
        <v>0</v>
      </c>
      <c r="M16" s="23"/>
      <c r="N16" s="59" t="s">
        <v>355</v>
      </c>
      <c r="O16" s="56"/>
      <c r="P16" s="18"/>
    </row>
    <row r="17" spans="1:16" ht="7.5" customHeight="1" x14ac:dyDescent="0.25">
      <c r="A17" s="1"/>
      <c r="B17" s="1"/>
      <c r="C17" s="1"/>
      <c r="D17" s="1"/>
      <c r="E17" s="1"/>
      <c r="F17" s="18"/>
      <c r="G17" s="18"/>
      <c r="H17" s="18"/>
      <c r="I17" s="18"/>
      <c r="J17" s="18"/>
      <c r="K17" s="18"/>
      <c r="L17" s="1"/>
      <c r="M17" s="1"/>
      <c r="N17" s="1"/>
      <c r="O17" s="57"/>
      <c r="P17" s="18"/>
    </row>
    <row r="18" spans="1:16" ht="18.600000000000001" customHeight="1" x14ac:dyDescent="0.25">
      <c r="A18" s="1"/>
      <c r="B18" s="1"/>
      <c r="C18" s="1"/>
      <c r="D18" s="68" t="s">
        <v>354</v>
      </c>
      <c r="E18" s="2"/>
      <c r="F18" s="68" t="s">
        <v>342</v>
      </c>
      <c r="G18" s="47"/>
      <c r="H18" s="68" t="s">
        <v>343</v>
      </c>
      <c r="I18" s="47"/>
      <c r="J18" s="68" t="s">
        <v>347</v>
      </c>
      <c r="K18" s="48"/>
      <c r="L18" s="68" t="s">
        <v>335</v>
      </c>
      <c r="M18" s="27"/>
      <c r="N18" s="27"/>
      <c r="O18" s="57"/>
      <c r="P18" s="18"/>
    </row>
    <row r="19" spans="1:16" ht="18.600000000000001" customHeight="1" x14ac:dyDescent="0.25">
      <c r="A19" s="1"/>
      <c r="B19" s="4"/>
      <c r="C19" s="4"/>
      <c r="D19" s="68"/>
      <c r="E19" s="4"/>
      <c r="F19" s="68"/>
      <c r="G19" s="47"/>
      <c r="H19" s="68"/>
      <c r="I19" s="47"/>
      <c r="J19" s="68"/>
      <c r="K19" s="48"/>
      <c r="L19" s="68"/>
      <c r="M19" s="27"/>
      <c r="N19" s="27"/>
      <c r="O19" s="57"/>
      <c r="P19" s="18"/>
    </row>
    <row r="20" spans="1:16" ht="18.600000000000001" customHeight="1" x14ac:dyDescent="0.3">
      <c r="A20" s="45" t="s">
        <v>288</v>
      </c>
      <c r="B20" s="41"/>
      <c r="C20" s="1"/>
      <c r="D20" s="68"/>
      <c r="E20" s="5"/>
      <c r="F20" s="68"/>
      <c r="G20" s="47"/>
      <c r="H20" s="68"/>
      <c r="I20" s="47"/>
      <c r="J20" s="68"/>
      <c r="K20" s="49"/>
      <c r="L20" s="68"/>
      <c r="M20" s="27"/>
      <c r="N20" s="27"/>
      <c r="O20" s="5"/>
      <c r="P20" s="19"/>
    </row>
    <row r="21" spans="1:16" ht="7.5" customHeight="1" x14ac:dyDescent="0.25">
      <c r="A21" s="1"/>
      <c r="B21" s="41"/>
      <c r="C21" s="1"/>
      <c r="D21" s="2"/>
      <c r="E21" s="2"/>
      <c r="F21" s="18"/>
      <c r="G21" s="18"/>
      <c r="H21" s="18"/>
      <c r="I21" s="18"/>
      <c r="J21" s="18"/>
      <c r="K21" s="18"/>
      <c r="L21" s="1"/>
      <c r="M21" s="1"/>
      <c r="N21" s="1"/>
      <c r="O21" s="57"/>
      <c r="P21" s="18"/>
    </row>
    <row r="22" spans="1:16" ht="55.2" x14ac:dyDescent="0.25">
      <c r="A22" s="1"/>
      <c r="B22" s="46" t="s">
        <v>349</v>
      </c>
      <c r="C22" s="17"/>
      <c r="D22" s="50">
        <f>VLOOKUP($D$3,Data!$A$7:$AG$336,15,FALSE)</f>
        <v>0</v>
      </c>
      <c r="E22" s="51"/>
      <c r="F22" s="50">
        <f>VLOOKUP($D$3,Data!$A$7:$AG$336,16,FALSE)</f>
        <v>0</v>
      </c>
      <c r="G22" s="50"/>
      <c r="H22" s="50">
        <f>VLOOKUP($D$3,Data!$A$7:$AG$336,17,FALSE)</f>
        <v>0</v>
      </c>
      <c r="I22" s="50"/>
      <c r="J22" s="50">
        <f>VLOOKUP($D$3,Data!$A$7:$AG$336,18,FALSE)</f>
        <v>0</v>
      </c>
      <c r="K22" s="20"/>
      <c r="L22" s="52">
        <v>273</v>
      </c>
      <c r="M22" s="23"/>
      <c r="N22" s="61" t="s">
        <v>361</v>
      </c>
      <c r="O22" s="56"/>
      <c r="P22" s="18"/>
    </row>
    <row r="23" spans="1:16" ht="7.5" customHeight="1" x14ac:dyDescent="0.25">
      <c r="A23" s="1"/>
      <c r="B23" s="1"/>
      <c r="C23" s="1"/>
      <c r="D23" s="1"/>
      <c r="E23" s="1"/>
      <c r="F23" s="18"/>
      <c r="G23" s="18"/>
      <c r="H23" s="18"/>
      <c r="I23" s="18"/>
      <c r="J23" s="18"/>
      <c r="K23" s="18"/>
      <c r="L23" s="1"/>
      <c r="M23" s="1"/>
      <c r="N23" s="1"/>
      <c r="O23" s="57"/>
      <c r="P23" s="18"/>
    </row>
    <row r="24" spans="1:16" ht="18.600000000000001" customHeight="1" x14ac:dyDescent="0.25">
      <c r="A24" s="1"/>
      <c r="B24" s="1"/>
      <c r="C24" s="1"/>
      <c r="D24" s="68" t="s">
        <v>354</v>
      </c>
      <c r="E24" s="2"/>
      <c r="F24" s="68" t="s">
        <v>342</v>
      </c>
      <c r="G24" s="47"/>
      <c r="H24" s="68" t="s">
        <v>343</v>
      </c>
      <c r="I24" s="47"/>
      <c r="J24" s="68" t="s">
        <v>347</v>
      </c>
      <c r="K24" s="48"/>
      <c r="L24" s="68" t="s">
        <v>335</v>
      </c>
      <c r="M24" s="27"/>
      <c r="N24" s="27"/>
      <c r="O24" s="57"/>
      <c r="P24" s="18"/>
    </row>
    <row r="25" spans="1:16" ht="18.600000000000001" customHeight="1" x14ac:dyDescent="0.25">
      <c r="A25" s="1"/>
      <c r="B25" s="4"/>
      <c r="C25" s="4"/>
      <c r="D25" s="68"/>
      <c r="E25" s="4"/>
      <c r="F25" s="68"/>
      <c r="G25" s="47"/>
      <c r="H25" s="68"/>
      <c r="I25" s="47"/>
      <c r="J25" s="68"/>
      <c r="K25" s="48"/>
      <c r="L25" s="68"/>
      <c r="M25" s="27"/>
      <c r="N25" s="27"/>
      <c r="O25" s="57"/>
      <c r="P25" s="18"/>
    </row>
    <row r="26" spans="1:16" ht="18.600000000000001" customHeight="1" x14ac:dyDescent="0.3">
      <c r="A26" s="45" t="s">
        <v>289</v>
      </c>
      <c r="B26" s="1"/>
      <c r="C26" s="1"/>
      <c r="D26" s="68"/>
      <c r="E26" s="5"/>
      <c r="F26" s="68"/>
      <c r="G26" s="47"/>
      <c r="H26" s="68"/>
      <c r="I26" s="47"/>
      <c r="J26" s="68"/>
      <c r="K26" s="49"/>
      <c r="L26" s="68"/>
      <c r="M26" s="27"/>
      <c r="N26" s="27"/>
      <c r="O26" s="5"/>
      <c r="P26" s="19"/>
    </row>
    <row r="27" spans="1:16" ht="7.5" customHeight="1" x14ac:dyDescent="0.25">
      <c r="A27" s="1"/>
      <c r="B27" s="1"/>
      <c r="C27" s="1"/>
      <c r="D27" s="2"/>
      <c r="E27" s="2"/>
      <c r="F27" s="18"/>
      <c r="G27" s="18"/>
      <c r="H27" s="18"/>
      <c r="I27" s="18"/>
      <c r="J27" s="18"/>
      <c r="K27" s="18"/>
      <c r="L27" s="1"/>
      <c r="M27" s="1"/>
      <c r="N27" s="1"/>
      <c r="O27" s="57"/>
      <c r="P27" s="18"/>
    </row>
    <row r="28" spans="1:16" ht="55.2" x14ac:dyDescent="0.25">
      <c r="A28" s="1"/>
      <c r="B28" s="46" t="s">
        <v>350</v>
      </c>
      <c r="C28" s="17"/>
      <c r="D28" s="50">
        <f>VLOOKUP($D$3,Data!$A$7:$AG$336,20,FALSE)</f>
        <v>0</v>
      </c>
      <c r="E28" s="51"/>
      <c r="F28" s="50">
        <f>VLOOKUP($D$3,Data!$A$7:$AG$336,21,FALSE)</f>
        <v>0</v>
      </c>
      <c r="G28" s="50"/>
      <c r="H28" s="50">
        <f>VLOOKUP($D$3,Data!$A$7:$AG$336,22,FALSE)</f>
        <v>0</v>
      </c>
      <c r="I28" s="50"/>
      <c r="J28" s="50">
        <f>VLOOKUP($D$3,Data!$A$7:$AG$336,23,FALSE)</f>
        <v>0</v>
      </c>
      <c r="K28" s="20"/>
      <c r="L28" s="52">
        <v>273</v>
      </c>
      <c r="M28" s="23"/>
      <c r="N28" s="61" t="s">
        <v>361</v>
      </c>
      <c r="O28" s="56"/>
      <c r="P28" s="18"/>
    </row>
    <row r="29" spans="1:16" ht="7.5" customHeight="1" x14ac:dyDescent="0.25">
      <c r="A29" s="1"/>
      <c r="B29" s="1"/>
      <c r="C29" s="1"/>
      <c r="D29" s="1"/>
      <c r="E29" s="1"/>
      <c r="F29" s="18"/>
      <c r="G29" s="18"/>
      <c r="H29" s="18"/>
      <c r="I29" s="18"/>
      <c r="J29" s="18"/>
      <c r="K29" s="18"/>
      <c r="L29" s="1"/>
      <c r="M29" s="1"/>
      <c r="N29" s="1"/>
      <c r="O29" s="57"/>
      <c r="P29" s="18"/>
    </row>
    <row r="30" spans="1:16" ht="18.600000000000001" customHeight="1" x14ac:dyDescent="0.3">
      <c r="A30" s="1"/>
      <c r="B30" s="6"/>
      <c r="C30" s="1"/>
      <c r="D30" s="68" t="s">
        <v>354</v>
      </c>
      <c r="E30" s="2"/>
      <c r="F30" s="68" t="s">
        <v>342</v>
      </c>
      <c r="G30" s="47"/>
      <c r="H30" s="68" t="s">
        <v>343</v>
      </c>
      <c r="I30" s="47"/>
      <c r="J30" s="68" t="s">
        <v>347</v>
      </c>
      <c r="K30" s="48"/>
      <c r="L30" s="68" t="s">
        <v>335</v>
      </c>
      <c r="M30" s="27"/>
      <c r="N30" s="27"/>
      <c r="O30" s="57"/>
      <c r="P30" s="21"/>
    </row>
    <row r="31" spans="1:16" ht="18.600000000000001" customHeight="1" x14ac:dyDescent="0.3">
      <c r="A31" s="1"/>
      <c r="B31" s="6"/>
      <c r="C31" s="1"/>
      <c r="D31" s="68"/>
      <c r="E31" s="4"/>
      <c r="F31" s="68"/>
      <c r="G31" s="47"/>
      <c r="H31" s="68"/>
      <c r="I31" s="47"/>
      <c r="J31" s="68"/>
      <c r="K31" s="48"/>
      <c r="L31" s="68"/>
      <c r="M31" s="27"/>
      <c r="N31" s="27"/>
      <c r="O31" s="57"/>
      <c r="P31" s="21"/>
    </row>
    <row r="32" spans="1:16" ht="18.600000000000001" customHeight="1" x14ac:dyDescent="0.3">
      <c r="A32" s="45" t="s">
        <v>331</v>
      </c>
      <c r="B32" s="1"/>
      <c r="C32" s="1"/>
      <c r="D32" s="68"/>
      <c r="E32" s="5"/>
      <c r="F32" s="68"/>
      <c r="G32" s="47"/>
      <c r="H32" s="68"/>
      <c r="I32" s="47"/>
      <c r="J32" s="68"/>
      <c r="K32" s="49"/>
      <c r="L32" s="68"/>
      <c r="M32" s="27"/>
      <c r="N32" s="27"/>
      <c r="O32" s="5"/>
      <c r="P32" s="1"/>
    </row>
    <row r="33" spans="1:16" ht="7.5" customHeight="1" x14ac:dyDescent="0.25">
      <c r="A33" s="1"/>
      <c r="B33" s="1"/>
      <c r="C33" s="1"/>
      <c r="D33" s="2"/>
      <c r="E33" s="2"/>
      <c r="F33" s="18"/>
      <c r="G33" s="18"/>
      <c r="H33" s="18"/>
      <c r="I33" s="18"/>
      <c r="J33" s="18"/>
      <c r="K33" s="18"/>
      <c r="L33" s="1"/>
      <c r="M33" s="1"/>
      <c r="N33" s="1"/>
      <c r="O33" s="57"/>
      <c r="P33" s="18"/>
    </row>
    <row r="34" spans="1:16" ht="68.400000000000006" customHeight="1" x14ac:dyDescent="0.25">
      <c r="A34" s="1"/>
      <c r="B34" s="46" t="s">
        <v>351</v>
      </c>
      <c r="C34" s="17"/>
      <c r="D34" s="50">
        <f>VLOOKUP($D$3,Data!$A$7:$AG$336,26,FALSE)</f>
        <v>0</v>
      </c>
      <c r="E34" s="51"/>
      <c r="F34" s="50">
        <f>VLOOKUP($D$3,Data!$A$7:$AG$336,26,FALSE)</f>
        <v>0</v>
      </c>
      <c r="G34" s="50"/>
      <c r="H34" s="50">
        <f>VLOOKUP($D$3,Data!$A$7:$AG$336,27,FALSE)</f>
        <v>0</v>
      </c>
      <c r="I34" s="50"/>
      <c r="J34" s="50">
        <f>VLOOKUP($D$3,Data!$A$7:$AG$336,28,FALSE)</f>
        <v>0</v>
      </c>
      <c r="K34" s="20"/>
      <c r="L34" s="52">
        <v>284</v>
      </c>
      <c r="M34" s="23"/>
      <c r="N34" s="61" t="s">
        <v>362</v>
      </c>
      <c r="O34" s="56"/>
      <c r="P34" s="18"/>
    </row>
    <row r="35" spans="1:16" ht="7.5" customHeight="1" x14ac:dyDescent="0.25">
      <c r="A35" s="1"/>
      <c r="B35" s="1"/>
      <c r="C35" s="1"/>
      <c r="D35" s="1"/>
      <c r="E35" s="1"/>
      <c r="F35" s="18"/>
      <c r="G35" s="18"/>
      <c r="H35" s="18"/>
      <c r="I35" s="18"/>
      <c r="J35" s="18"/>
      <c r="K35" s="18"/>
      <c r="L35" s="1"/>
      <c r="M35" s="1"/>
      <c r="N35" s="1"/>
      <c r="O35" s="57"/>
      <c r="P35" s="18"/>
    </row>
    <row r="36" spans="1:16" ht="18.600000000000001" customHeight="1" x14ac:dyDescent="0.3">
      <c r="A36" s="1"/>
      <c r="B36" s="6"/>
      <c r="C36" s="1"/>
      <c r="D36" s="68" t="s">
        <v>354</v>
      </c>
      <c r="E36" s="2"/>
      <c r="F36" s="68" t="s">
        <v>342</v>
      </c>
      <c r="G36" s="47"/>
      <c r="H36" s="68" t="s">
        <v>343</v>
      </c>
      <c r="I36" s="47"/>
      <c r="J36" s="68" t="s">
        <v>347</v>
      </c>
      <c r="K36" s="48"/>
      <c r="L36" s="68" t="s">
        <v>335</v>
      </c>
      <c r="M36" s="27"/>
      <c r="N36" s="27"/>
      <c r="O36" s="57"/>
      <c r="P36" s="1"/>
    </row>
    <row r="37" spans="1:16" ht="18.600000000000001" customHeight="1" x14ac:dyDescent="0.3">
      <c r="A37" s="1"/>
      <c r="B37" s="6"/>
      <c r="C37" s="1"/>
      <c r="D37" s="68"/>
      <c r="E37" s="4"/>
      <c r="F37" s="68"/>
      <c r="G37" s="47"/>
      <c r="H37" s="68"/>
      <c r="I37" s="47"/>
      <c r="J37" s="68"/>
      <c r="K37" s="48"/>
      <c r="L37" s="68"/>
      <c r="M37" s="27"/>
      <c r="N37" s="27"/>
      <c r="O37" s="57"/>
      <c r="P37" s="21"/>
    </row>
    <row r="38" spans="1:16" ht="18.600000000000001" customHeight="1" x14ac:dyDescent="0.3">
      <c r="A38" s="45" t="s">
        <v>332</v>
      </c>
      <c r="B38" s="1"/>
      <c r="C38" s="1"/>
      <c r="D38" s="68"/>
      <c r="E38" s="5"/>
      <c r="F38" s="68"/>
      <c r="G38" s="47"/>
      <c r="H38" s="68"/>
      <c r="I38" s="47"/>
      <c r="J38" s="68"/>
      <c r="K38" s="49"/>
      <c r="L38" s="68"/>
      <c r="M38" s="27"/>
      <c r="N38" s="27"/>
      <c r="O38" s="5"/>
      <c r="P38" s="1"/>
    </row>
    <row r="39" spans="1:16" ht="7.5" customHeight="1" x14ac:dyDescent="0.25">
      <c r="A39" s="1"/>
      <c r="B39" s="1"/>
      <c r="C39" s="1"/>
      <c r="D39" s="2"/>
      <c r="E39" s="2"/>
      <c r="F39" s="18"/>
      <c r="G39" s="18"/>
      <c r="H39" s="18"/>
      <c r="I39" s="18"/>
      <c r="J39" s="18"/>
      <c r="K39" s="18"/>
      <c r="L39" s="1"/>
      <c r="M39" s="1"/>
      <c r="N39" s="1"/>
      <c r="O39" s="57"/>
      <c r="P39" s="18"/>
    </row>
    <row r="40" spans="1:16" ht="60" customHeight="1" x14ac:dyDescent="0.25">
      <c r="A40" s="1"/>
      <c r="B40" s="46" t="s">
        <v>352</v>
      </c>
      <c r="C40" s="17"/>
      <c r="D40" s="50">
        <f>VLOOKUP($D$3,Data!$A$7:$AG$336,30,FALSE)</f>
        <v>0</v>
      </c>
      <c r="E40" s="51"/>
      <c r="F40" s="50">
        <f>VLOOKUP($D$3,Data!$A$7:$AG$336,31,FALSE)</f>
        <v>0</v>
      </c>
      <c r="G40" s="50"/>
      <c r="H40" s="50">
        <f>VLOOKUP($D$3,Data!$A$7:$AG$336,32,FALSE)</f>
        <v>0</v>
      </c>
      <c r="I40" s="50"/>
      <c r="J40" s="50">
        <f>VLOOKUP($D$3,Data!$A$7:$AG$336,33,FALSE)</f>
        <v>0</v>
      </c>
      <c r="K40" s="20"/>
      <c r="L40" s="52">
        <v>283</v>
      </c>
      <c r="M40" s="23"/>
      <c r="N40" s="61" t="s">
        <v>363</v>
      </c>
      <c r="O40" s="56"/>
      <c r="P40" s="18"/>
    </row>
    <row r="41" spans="1:16" ht="7.5" customHeight="1" x14ac:dyDescent="0.25">
      <c r="A41" s="1"/>
      <c r="B41" s="1"/>
      <c r="C41" s="1"/>
      <c r="D41" s="1"/>
      <c r="E41" s="1"/>
      <c r="F41" s="18"/>
      <c r="G41" s="18"/>
      <c r="H41" s="18"/>
      <c r="I41" s="18"/>
      <c r="J41" s="18"/>
      <c r="K41" s="18"/>
      <c r="L41" s="18"/>
      <c r="M41" s="18"/>
      <c r="N41" s="18"/>
      <c r="O41" s="55"/>
      <c r="P41" s="18"/>
    </row>
  </sheetData>
  <sheetProtection algorithmName="SHA-512" hashValue="iXTjhIZ+Iz4yBVc4d/tAAvXfFZK40DGyEH2q/TSZlVXCL1Gd8zt96cT/azDiW1X7bBhUooEphwnSHsDE5FDwaA==" saltValue="N7Lnj85TNIzUdx1KipM3Xg==" spinCount="100000" sheet="1" objects="1" scenarios="1"/>
  <protectedRanges>
    <protectedRange sqref="D3" name="Range1"/>
  </protectedRanges>
  <mergeCells count="30">
    <mergeCell ref="H24:H26"/>
    <mergeCell ref="J24:J26"/>
    <mergeCell ref="D24:D26"/>
    <mergeCell ref="F24:F26"/>
    <mergeCell ref="D11:O11"/>
    <mergeCell ref="L24:L26"/>
    <mergeCell ref="L36:L38"/>
    <mergeCell ref="D30:D32"/>
    <mergeCell ref="F30:F32"/>
    <mergeCell ref="D36:D38"/>
    <mergeCell ref="F36:F38"/>
    <mergeCell ref="L30:L32"/>
    <mergeCell ref="H30:H32"/>
    <mergeCell ref="J30:J32"/>
    <mergeCell ref="H36:H38"/>
    <mergeCell ref="J36:J38"/>
    <mergeCell ref="A1:O1"/>
    <mergeCell ref="D12:D14"/>
    <mergeCell ref="F12:F14"/>
    <mergeCell ref="D18:D20"/>
    <mergeCell ref="L12:L14"/>
    <mergeCell ref="L18:L20"/>
    <mergeCell ref="D5:L5"/>
    <mergeCell ref="N12:N14"/>
    <mergeCell ref="F18:F20"/>
    <mergeCell ref="D7:L7"/>
    <mergeCell ref="H12:H14"/>
    <mergeCell ref="J12:J14"/>
    <mergeCell ref="H18:H20"/>
    <mergeCell ref="J18:J20"/>
  </mergeCells>
  <pageMargins left="0.25" right="0.25" top="0.75" bottom="0.75"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F3B0-E0A8-42F0-B847-3CE328B46B5D}">
  <dimension ref="A1:AH395"/>
  <sheetViews>
    <sheetView topLeftCell="N1" workbookViewId="0">
      <selection activeCell="Y16" sqref="Y16"/>
    </sheetView>
  </sheetViews>
  <sheetFormatPr defaultColWidth="9.109375" defaultRowHeight="14.4" x14ac:dyDescent="0.3"/>
  <cols>
    <col min="1" max="1" width="9.109375" style="8"/>
    <col min="2" max="2" width="51.88671875" style="8" customWidth="1"/>
    <col min="3" max="3" width="11.5546875" style="8" customWidth="1"/>
    <col min="4" max="4" width="17.44140625" style="8" customWidth="1"/>
    <col min="5" max="6" width="13.33203125" style="7" customWidth="1"/>
    <col min="7" max="7" width="1" style="7" customWidth="1"/>
    <col min="8" max="8" width="15.44140625" style="7" customWidth="1"/>
    <col min="9" max="10" width="16" style="7" customWidth="1"/>
    <col min="11" max="11" width="15.44140625" style="7" customWidth="1"/>
    <col min="12" max="13" width="15.44140625" style="7" hidden="1" customWidth="1"/>
    <col min="14" max="14" width="1" style="7" customWidth="1"/>
    <col min="15" max="18" width="15.44140625" style="7" customWidth="1"/>
    <col min="19" max="19" width="1" style="7" customWidth="1"/>
    <col min="20" max="23" width="15.44140625" style="7" customWidth="1"/>
    <col min="24" max="24" width="1" style="7" customWidth="1"/>
    <col min="25" max="28" width="15.44140625" style="7" customWidth="1"/>
    <col min="29" max="29" width="1" style="7" customWidth="1"/>
    <col min="30" max="33" width="15.44140625" style="7" customWidth="1"/>
    <col min="34" max="34" width="1" style="7" customWidth="1"/>
    <col min="35" max="16384" width="9.109375" style="7"/>
  </cols>
  <sheetData>
    <row r="1" spans="1:34" x14ac:dyDescent="0.3">
      <c r="A1" s="22"/>
      <c r="H1" s="34" t="s">
        <v>287</v>
      </c>
      <c r="K1" s="60"/>
      <c r="O1" s="34" t="s">
        <v>288</v>
      </c>
      <c r="T1" s="34" t="s">
        <v>289</v>
      </c>
      <c r="Y1" s="34" t="s">
        <v>331</v>
      </c>
      <c r="Z1" s="16"/>
      <c r="AD1" s="34" t="s">
        <v>332</v>
      </c>
      <c r="AE1" s="16"/>
    </row>
    <row r="2" spans="1:34" s="29" customFormat="1" x14ac:dyDescent="0.3">
      <c r="A2" s="22"/>
      <c r="B2" s="22"/>
      <c r="C2" s="22"/>
      <c r="D2" s="22"/>
      <c r="E2" s="22"/>
      <c r="G2" s="22"/>
      <c r="H2" s="22"/>
      <c r="J2" s="22"/>
      <c r="K2" s="22"/>
      <c r="M2" s="22"/>
      <c r="N2" s="22"/>
      <c r="P2" s="22"/>
      <c r="Q2" s="22"/>
      <c r="S2" s="22"/>
      <c r="U2" s="22"/>
      <c r="V2" s="22"/>
      <c r="X2" s="22"/>
      <c r="Z2" s="22"/>
      <c r="AA2" s="22"/>
      <c r="AC2" s="22"/>
      <c r="AE2" s="22"/>
      <c r="AF2" s="22"/>
      <c r="AH2" s="22"/>
    </row>
    <row r="3" spans="1:34" x14ac:dyDescent="0.3">
      <c r="D3" s="7"/>
      <c r="E3" s="8"/>
      <c r="F3" s="8"/>
      <c r="H3" s="8"/>
      <c r="I3" s="8"/>
      <c r="K3" s="8"/>
      <c r="L3" s="8"/>
      <c r="N3" s="8"/>
      <c r="O3" s="8"/>
      <c r="Q3" s="8"/>
      <c r="R3" s="8"/>
      <c r="T3" s="8"/>
      <c r="U3" s="8"/>
      <c r="W3" s="8"/>
      <c r="X3" s="8"/>
      <c r="Z3" s="8"/>
      <c r="AA3" s="8"/>
      <c r="AC3" s="8"/>
      <c r="AD3" s="8"/>
      <c r="AF3" s="8"/>
      <c r="AG3" s="8"/>
    </row>
    <row r="4" spans="1:34" ht="75.75" customHeight="1" x14ac:dyDescent="0.3">
      <c r="C4" s="80" t="s">
        <v>336</v>
      </c>
      <c r="D4" s="81"/>
      <c r="E4" s="81"/>
      <c r="F4" s="82"/>
      <c r="G4" s="15"/>
      <c r="H4" s="77" t="s">
        <v>340</v>
      </c>
      <c r="I4" s="78"/>
      <c r="J4" s="78"/>
      <c r="K4" s="78"/>
      <c r="L4" s="35"/>
      <c r="M4" s="35"/>
      <c r="N4" s="15"/>
      <c r="O4" s="77" t="s">
        <v>356</v>
      </c>
      <c r="P4" s="78"/>
      <c r="Q4" s="78"/>
      <c r="R4" s="79"/>
      <c r="S4" s="15"/>
      <c r="T4" s="77" t="s">
        <v>357</v>
      </c>
      <c r="U4" s="78"/>
      <c r="V4" s="78"/>
      <c r="W4" s="79"/>
      <c r="X4" s="15"/>
      <c r="Y4" s="77" t="s">
        <v>358</v>
      </c>
      <c r="Z4" s="78"/>
      <c r="AA4" s="78"/>
      <c r="AB4" s="79"/>
      <c r="AC4" s="15"/>
      <c r="AD4" s="77" t="s">
        <v>359</v>
      </c>
      <c r="AE4" s="78"/>
      <c r="AF4" s="78"/>
      <c r="AG4" s="79"/>
      <c r="AH4" s="15"/>
    </row>
    <row r="5" spans="1:34" s="8" customFormat="1" x14ac:dyDescent="0.3">
      <c r="A5" s="22"/>
      <c r="B5" s="22"/>
      <c r="C5" s="9"/>
      <c r="D5" s="9"/>
      <c r="E5" s="9"/>
      <c r="F5" s="9"/>
      <c r="H5" s="9"/>
      <c r="I5" s="9"/>
      <c r="J5" s="9"/>
      <c r="K5" s="9"/>
      <c r="L5" s="24"/>
      <c r="M5" s="24"/>
      <c r="O5" s="9"/>
      <c r="P5" s="9"/>
      <c r="Q5" s="9"/>
      <c r="R5" s="9"/>
      <c r="T5" s="9"/>
      <c r="U5" s="9"/>
      <c r="V5" s="9"/>
      <c r="W5" s="9"/>
      <c r="Y5" s="9"/>
      <c r="Z5" s="9"/>
      <c r="AA5" s="9"/>
      <c r="AB5" s="9"/>
      <c r="AD5" s="9"/>
      <c r="AE5" s="9"/>
      <c r="AF5" s="9"/>
      <c r="AG5" s="9"/>
    </row>
    <row r="6" spans="1:34" ht="87" customHeight="1" x14ac:dyDescent="0.3">
      <c r="A6" s="63" t="s">
        <v>315</v>
      </c>
      <c r="B6" s="64" t="s">
        <v>314</v>
      </c>
      <c r="C6" s="64" t="s">
        <v>339</v>
      </c>
      <c r="D6" s="65" t="s">
        <v>360</v>
      </c>
      <c r="E6" s="66" t="s">
        <v>341</v>
      </c>
      <c r="F6" s="66" t="s">
        <v>344</v>
      </c>
      <c r="G6" s="15"/>
      <c r="H6" s="63" t="s">
        <v>365</v>
      </c>
      <c r="I6" s="63" t="s">
        <v>342</v>
      </c>
      <c r="J6" s="63" t="s">
        <v>343</v>
      </c>
      <c r="K6" s="63" t="s">
        <v>366</v>
      </c>
      <c r="L6" s="32"/>
      <c r="M6" s="32"/>
      <c r="N6" s="33"/>
      <c r="O6" s="63" t="s">
        <v>365</v>
      </c>
      <c r="P6" s="63" t="s">
        <v>342</v>
      </c>
      <c r="Q6" s="63" t="s">
        <v>343</v>
      </c>
      <c r="R6" s="63" t="s">
        <v>366</v>
      </c>
      <c r="S6" s="33"/>
      <c r="T6" s="63" t="s">
        <v>365</v>
      </c>
      <c r="U6" s="63" t="s">
        <v>342</v>
      </c>
      <c r="V6" s="63" t="s">
        <v>343</v>
      </c>
      <c r="W6" s="63" t="s">
        <v>366</v>
      </c>
      <c r="X6" s="33"/>
      <c r="Y6" s="63" t="s">
        <v>365</v>
      </c>
      <c r="Z6" s="63" t="s">
        <v>342</v>
      </c>
      <c r="AA6" s="63" t="s">
        <v>343</v>
      </c>
      <c r="AB6" s="63" t="s">
        <v>366</v>
      </c>
      <c r="AC6" s="33"/>
      <c r="AD6" s="63" t="s">
        <v>365</v>
      </c>
      <c r="AE6" s="63" t="s">
        <v>342</v>
      </c>
      <c r="AF6" s="63" t="s">
        <v>343</v>
      </c>
      <c r="AG6" s="63" t="s">
        <v>366</v>
      </c>
      <c r="AH6" s="15"/>
    </row>
    <row r="7" spans="1:34" x14ac:dyDescent="0.3">
      <c r="A7" s="10">
        <v>8912045</v>
      </c>
      <c r="B7" s="10" t="s">
        <v>163</v>
      </c>
      <c r="C7" s="11">
        <v>309</v>
      </c>
      <c r="D7" s="12">
        <v>1716302.9516</v>
      </c>
      <c r="E7" s="25">
        <v>0</v>
      </c>
      <c r="F7" s="25">
        <v>0</v>
      </c>
      <c r="G7" s="15"/>
      <c r="H7" s="12">
        <v>1746636.615002</v>
      </c>
      <c r="I7" s="12">
        <v>0</v>
      </c>
      <c r="J7" s="12">
        <v>0</v>
      </c>
      <c r="K7" s="26">
        <v>30333.663401999976</v>
      </c>
      <c r="L7" s="26">
        <v>46379.617029656656</v>
      </c>
      <c r="M7" s="26">
        <v>-16045.95362765668</v>
      </c>
      <c r="N7" s="15"/>
      <c r="O7" s="12">
        <v>1740280.6344909093</v>
      </c>
      <c r="P7" s="12">
        <v>0</v>
      </c>
      <c r="Q7" s="12">
        <v>0</v>
      </c>
      <c r="R7" s="26">
        <v>23977.682890909258</v>
      </c>
      <c r="S7" s="15"/>
      <c r="T7" s="12">
        <v>1740208.4255333336</v>
      </c>
      <c r="U7" s="12">
        <v>0</v>
      </c>
      <c r="V7" s="12">
        <v>0</v>
      </c>
      <c r="W7" s="26">
        <v>23905.473933333531</v>
      </c>
      <c r="X7" s="15"/>
      <c r="Y7" s="12">
        <v>1740527.4470969697</v>
      </c>
      <c r="Z7" s="12">
        <v>0</v>
      </c>
      <c r="AA7" s="12">
        <v>0</v>
      </c>
      <c r="AB7" s="26">
        <v>24224.49549696967</v>
      </c>
      <c r="AC7" s="15"/>
      <c r="AD7" s="12">
        <v>1740458.1762969699</v>
      </c>
      <c r="AE7" s="12">
        <v>0</v>
      </c>
      <c r="AF7" s="12">
        <v>0</v>
      </c>
      <c r="AG7" s="26">
        <v>24155.224696969846</v>
      </c>
      <c r="AH7" s="15"/>
    </row>
    <row r="8" spans="1:34" x14ac:dyDescent="0.3">
      <c r="A8" s="10">
        <v>8912010</v>
      </c>
      <c r="B8" s="10" t="s">
        <v>164</v>
      </c>
      <c r="C8" s="11">
        <v>195</v>
      </c>
      <c r="D8" s="12">
        <v>1010105.8874</v>
      </c>
      <c r="E8" s="25">
        <v>17510.049254819813</v>
      </c>
      <c r="F8" s="25">
        <v>0</v>
      </c>
      <c r="G8" s="15"/>
      <c r="H8" s="12">
        <v>1014385.2909935</v>
      </c>
      <c r="I8" s="12">
        <v>4135.9936030120061</v>
      </c>
      <c r="J8" s="12">
        <v>0</v>
      </c>
      <c r="K8" s="26">
        <v>4279.4035935000284</v>
      </c>
      <c r="L8" s="26">
        <v>10452.742183951545</v>
      </c>
      <c r="M8" s="26">
        <v>-6173.3385904515162</v>
      </c>
      <c r="N8" s="15"/>
      <c r="O8" s="12">
        <v>1014385.2909935</v>
      </c>
      <c r="P8" s="12">
        <v>7662.1278617022035</v>
      </c>
      <c r="Q8" s="12">
        <v>0</v>
      </c>
      <c r="R8" s="26">
        <v>4279.4035935000284</v>
      </c>
      <c r="S8" s="15"/>
      <c r="T8" s="12">
        <v>1014387.8717835</v>
      </c>
      <c r="U8" s="12">
        <v>7934.3255658847074</v>
      </c>
      <c r="V8" s="12">
        <v>0</v>
      </c>
      <c r="W8" s="26">
        <v>4281.9843834999483</v>
      </c>
      <c r="X8" s="15"/>
      <c r="Y8" s="12">
        <v>1010105.8874</v>
      </c>
      <c r="Z8" s="12">
        <v>3245.6794289971685</v>
      </c>
      <c r="AA8" s="12">
        <v>0</v>
      </c>
      <c r="AB8" s="26">
        <v>0</v>
      </c>
      <c r="AC8" s="15"/>
      <c r="AD8" s="12">
        <v>1010105.8874000001</v>
      </c>
      <c r="AE8" s="12">
        <v>3504.6925157182341</v>
      </c>
      <c r="AF8" s="12">
        <v>0</v>
      </c>
      <c r="AG8" s="26">
        <v>0</v>
      </c>
      <c r="AH8" s="15"/>
    </row>
    <row r="9" spans="1:34" ht="14.4" customHeight="1" x14ac:dyDescent="0.3">
      <c r="A9" s="10">
        <v>8912018</v>
      </c>
      <c r="B9" s="10" t="s">
        <v>0</v>
      </c>
      <c r="C9" s="11">
        <v>336</v>
      </c>
      <c r="D9" s="12">
        <v>1786458.4978</v>
      </c>
      <c r="E9" s="25">
        <v>0</v>
      </c>
      <c r="F9" s="25">
        <v>0</v>
      </c>
      <c r="G9" s="15"/>
      <c r="H9" s="12">
        <v>1818123.5910241164</v>
      </c>
      <c r="I9" s="12">
        <v>0</v>
      </c>
      <c r="J9" s="12">
        <v>0</v>
      </c>
      <c r="K9" s="26">
        <v>31665.093224116368</v>
      </c>
      <c r="L9" s="26">
        <v>38880.330370333511</v>
      </c>
      <c r="M9" s="26">
        <v>-7215.2371462171432</v>
      </c>
      <c r="N9" s="15"/>
      <c r="O9" s="12">
        <v>1811445.9556131784</v>
      </c>
      <c r="P9" s="12">
        <v>0</v>
      </c>
      <c r="Q9" s="12">
        <v>0</v>
      </c>
      <c r="R9" s="26">
        <v>24987.457813178422</v>
      </c>
      <c r="S9" s="15"/>
      <c r="T9" s="12">
        <v>1811396.5140488374</v>
      </c>
      <c r="U9" s="12">
        <v>0</v>
      </c>
      <c r="V9" s="12">
        <v>0</v>
      </c>
      <c r="W9" s="26">
        <v>24938.016248837346</v>
      </c>
      <c r="X9" s="15"/>
      <c r="Y9" s="12">
        <v>1811705.3546976743</v>
      </c>
      <c r="Z9" s="12">
        <v>0</v>
      </c>
      <c r="AA9" s="12">
        <v>0</v>
      </c>
      <c r="AB9" s="26">
        <v>25246.856897674268</v>
      </c>
      <c r="AC9" s="15"/>
      <c r="AD9" s="12">
        <v>1811657.1838488374</v>
      </c>
      <c r="AE9" s="12">
        <v>0</v>
      </c>
      <c r="AF9" s="12">
        <v>0</v>
      </c>
      <c r="AG9" s="26">
        <v>25198.686048837379</v>
      </c>
      <c r="AH9" s="15"/>
    </row>
    <row r="10" spans="1:34" x14ac:dyDescent="0.3">
      <c r="A10" s="10">
        <v>8912031</v>
      </c>
      <c r="B10" s="10" t="s">
        <v>165</v>
      </c>
      <c r="C10" s="11">
        <v>603</v>
      </c>
      <c r="D10" s="12">
        <v>2800329.0248999996</v>
      </c>
      <c r="E10" s="25">
        <v>0</v>
      </c>
      <c r="F10" s="25">
        <v>183979.8542494853</v>
      </c>
      <c r="G10" s="15"/>
      <c r="H10" s="12">
        <v>2880175.9014934646</v>
      </c>
      <c r="I10" s="12">
        <v>0</v>
      </c>
      <c r="J10" s="12">
        <v>176892.55896267807</v>
      </c>
      <c r="K10" s="26">
        <v>79846.876593464985</v>
      </c>
      <c r="L10" s="26">
        <v>115606.00899557164</v>
      </c>
      <c r="M10" s="26">
        <v>-35759.132402106654</v>
      </c>
      <c r="N10" s="15"/>
      <c r="O10" s="12">
        <v>2880175.9014934646</v>
      </c>
      <c r="P10" s="12">
        <v>0</v>
      </c>
      <c r="Q10" s="12">
        <v>187058.79641596926</v>
      </c>
      <c r="R10" s="26">
        <v>79846.876593464985</v>
      </c>
      <c r="S10" s="15"/>
      <c r="T10" s="12">
        <v>2880175.9014934646</v>
      </c>
      <c r="U10" s="12">
        <v>0</v>
      </c>
      <c r="V10" s="12">
        <v>186863.16268032463</v>
      </c>
      <c r="W10" s="26">
        <v>79846.876593464985</v>
      </c>
      <c r="X10" s="15"/>
      <c r="Y10" s="12">
        <v>2880175.9014934646</v>
      </c>
      <c r="Z10" s="12">
        <v>0</v>
      </c>
      <c r="AA10" s="12">
        <v>186664.6370268492</v>
      </c>
      <c r="AB10" s="26">
        <v>79846.876593464985</v>
      </c>
      <c r="AC10" s="15"/>
      <c r="AD10" s="12">
        <v>2880175.9014934646</v>
      </c>
      <c r="AE10" s="12">
        <v>0</v>
      </c>
      <c r="AF10" s="12">
        <v>186479.66102186451</v>
      </c>
      <c r="AG10" s="26">
        <v>79846.876593464985</v>
      </c>
      <c r="AH10" s="15"/>
    </row>
    <row r="11" spans="1:34" x14ac:dyDescent="0.3">
      <c r="A11" s="10">
        <v>8912093</v>
      </c>
      <c r="B11" s="10" t="s">
        <v>166</v>
      </c>
      <c r="C11" s="11">
        <v>208</v>
      </c>
      <c r="D11" s="12">
        <v>1042875.3463000001</v>
      </c>
      <c r="E11" s="25">
        <v>0</v>
      </c>
      <c r="F11" s="25">
        <v>0</v>
      </c>
      <c r="G11" s="15"/>
      <c r="H11" s="12">
        <v>1061487.8246546218</v>
      </c>
      <c r="I11" s="12">
        <v>0</v>
      </c>
      <c r="J11" s="12">
        <v>0</v>
      </c>
      <c r="K11" s="26">
        <v>18612.478354621679</v>
      </c>
      <c r="L11" s="26">
        <v>30813.226578486734</v>
      </c>
      <c r="M11" s="26">
        <v>-12200.748223865055</v>
      </c>
      <c r="N11" s="15"/>
      <c r="O11" s="12">
        <v>1057738.5994081371</v>
      </c>
      <c r="P11" s="12">
        <v>0</v>
      </c>
      <c r="Q11" s="12">
        <v>0</v>
      </c>
      <c r="R11" s="26">
        <v>14863.253108137054</v>
      </c>
      <c r="S11" s="15"/>
      <c r="T11" s="12">
        <v>1057484.6384530389</v>
      </c>
      <c r="U11" s="12">
        <v>0</v>
      </c>
      <c r="V11" s="12">
        <v>0</v>
      </c>
      <c r="W11" s="26">
        <v>14609.292153038783</v>
      </c>
      <c r="X11" s="15"/>
      <c r="Y11" s="12">
        <v>1057884.4145701316</v>
      </c>
      <c r="Z11" s="12">
        <v>0</v>
      </c>
      <c r="AA11" s="12">
        <v>0</v>
      </c>
      <c r="AB11" s="26">
        <v>15009.06827013148</v>
      </c>
      <c r="AC11" s="15"/>
      <c r="AD11" s="12">
        <v>1057639.4782089309</v>
      </c>
      <c r="AE11" s="12">
        <v>0</v>
      </c>
      <c r="AF11" s="12">
        <v>0</v>
      </c>
      <c r="AG11" s="26">
        <v>14764.131908930838</v>
      </c>
      <c r="AH11" s="15"/>
    </row>
    <row r="12" spans="1:34" x14ac:dyDescent="0.3">
      <c r="A12" s="10">
        <v>8912094</v>
      </c>
      <c r="B12" s="10" t="s">
        <v>1</v>
      </c>
      <c r="C12" s="11">
        <v>276</v>
      </c>
      <c r="D12" s="12">
        <v>1338431.3827</v>
      </c>
      <c r="E12" s="25">
        <v>0</v>
      </c>
      <c r="F12" s="25">
        <v>0</v>
      </c>
      <c r="G12" s="15"/>
      <c r="H12" s="12">
        <v>1362611.4040792403</v>
      </c>
      <c r="I12" s="12">
        <v>0</v>
      </c>
      <c r="J12" s="12">
        <v>0</v>
      </c>
      <c r="K12" s="26">
        <v>24180.021379240323</v>
      </c>
      <c r="L12" s="26">
        <v>39022.64163012011</v>
      </c>
      <c r="M12" s="26">
        <v>-14842.620250879787</v>
      </c>
      <c r="N12" s="15"/>
      <c r="O12" s="12">
        <v>1357620.6507915417</v>
      </c>
      <c r="P12" s="12">
        <v>0</v>
      </c>
      <c r="Q12" s="12">
        <v>0</v>
      </c>
      <c r="R12" s="26">
        <v>19189.268091541715</v>
      </c>
      <c r="S12" s="15"/>
      <c r="T12" s="12">
        <v>1357453.2121346071</v>
      </c>
      <c r="U12" s="12">
        <v>0</v>
      </c>
      <c r="V12" s="12">
        <v>0</v>
      </c>
      <c r="W12" s="26">
        <v>19021.829434607178</v>
      </c>
      <c r="X12" s="15"/>
      <c r="Y12" s="12">
        <v>1357814.7380714901</v>
      </c>
      <c r="Z12" s="12">
        <v>0</v>
      </c>
      <c r="AA12" s="12">
        <v>0</v>
      </c>
      <c r="AB12" s="26">
        <v>19383.355371490121</v>
      </c>
      <c r="AC12" s="15"/>
      <c r="AD12" s="12">
        <v>1357653.7706103479</v>
      </c>
      <c r="AE12" s="12">
        <v>0</v>
      </c>
      <c r="AF12" s="12">
        <v>0</v>
      </c>
      <c r="AG12" s="26">
        <v>19222.387910347898</v>
      </c>
      <c r="AH12" s="15"/>
    </row>
    <row r="13" spans="1:34" x14ac:dyDescent="0.3">
      <c r="A13" s="10">
        <v>8912107</v>
      </c>
      <c r="B13" s="10" t="s">
        <v>2</v>
      </c>
      <c r="C13" s="11">
        <v>150</v>
      </c>
      <c r="D13" s="12">
        <v>808584.1263</v>
      </c>
      <c r="E13" s="25">
        <v>0</v>
      </c>
      <c r="F13" s="25">
        <v>0</v>
      </c>
      <c r="G13" s="15"/>
      <c r="H13" s="12">
        <v>823003.74710737471</v>
      </c>
      <c r="I13" s="12">
        <v>0</v>
      </c>
      <c r="J13" s="12">
        <v>0</v>
      </c>
      <c r="K13" s="26">
        <v>14419.620807374711</v>
      </c>
      <c r="L13" s="26">
        <v>24533.3154275181</v>
      </c>
      <c r="M13" s="26">
        <v>-10113.694620143389</v>
      </c>
      <c r="N13" s="15"/>
      <c r="O13" s="12">
        <v>820207.76592536713</v>
      </c>
      <c r="P13" s="12">
        <v>0</v>
      </c>
      <c r="Q13" s="12">
        <v>0</v>
      </c>
      <c r="R13" s="26">
        <v>11623.639625367126</v>
      </c>
      <c r="S13" s="15"/>
      <c r="T13" s="12">
        <v>819886.9322271765</v>
      </c>
      <c r="U13" s="12">
        <v>0</v>
      </c>
      <c r="V13" s="12">
        <v>0</v>
      </c>
      <c r="W13" s="26">
        <v>11302.805927176494</v>
      </c>
      <c r="X13" s="15"/>
      <c r="Y13" s="12">
        <v>820316.45425244118</v>
      </c>
      <c r="Z13" s="12">
        <v>0</v>
      </c>
      <c r="AA13" s="12">
        <v>0</v>
      </c>
      <c r="AB13" s="26">
        <v>11732.327952441177</v>
      </c>
      <c r="AC13" s="15"/>
      <c r="AD13" s="12">
        <v>820007.80781270063</v>
      </c>
      <c r="AE13" s="12">
        <v>0</v>
      </c>
      <c r="AF13" s="12">
        <v>0</v>
      </c>
      <c r="AG13" s="26">
        <v>11423.681512700627</v>
      </c>
      <c r="AH13" s="15"/>
    </row>
    <row r="14" spans="1:34" x14ac:dyDescent="0.3">
      <c r="A14" s="10">
        <v>8912108</v>
      </c>
      <c r="B14" s="10" t="s">
        <v>137</v>
      </c>
      <c r="C14" s="11">
        <v>226</v>
      </c>
      <c r="D14" s="12">
        <v>1198349.7315999998</v>
      </c>
      <c r="E14" s="25">
        <v>0</v>
      </c>
      <c r="F14" s="25">
        <v>0</v>
      </c>
      <c r="G14" s="15"/>
      <c r="H14" s="12">
        <v>1220022.6205422494</v>
      </c>
      <c r="I14" s="12">
        <v>0</v>
      </c>
      <c r="J14" s="12">
        <v>0</v>
      </c>
      <c r="K14" s="26">
        <v>21672.888942249585</v>
      </c>
      <c r="L14" s="26">
        <v>37950.082967940485</v>
      </c>
      <c r="M14" s="26">
        <v>-16277.1940256909</v>
      </c>
      <c r="N14" s="15"/>
      <c r="O14" s="12">
        <v>1215608.0680939197</v>
      </c>
      <c r="P14" s="12">
        <v>0</v>
      </c>
      <c r="Q14" s="12">
        <v>0</v>
      </c>
      <c r="R14" s="26">
        <v>17258.336493919836</v>
      </c>
      <c r="S14" s="15"/>
      <c r="T14" s="12">
        <v>1215400.1620357605</v>
      </c>
      <c r="U14" s="12">
        <v>0</v>
      </c>
      <c r="V14" s="12">
        <v>0</v>
      </c>
      <c r="W14" s="26">
        <v>17050.430435760645</v>
      </c>
      <c r="X14" s="15"/>
      <c r="Y14" s="12">
        <v>1215779.6280025954</v>
      </c>
      <c r="Z14" s="12">
        <v>0</v>
      </c>
      <c r="AA14" s="12">
        <v>0</v>
      </c>
      <c r="AB14" s="26">
        <v>17429.896402595565</v>
      </c>
      <c r="AC14" s="15"/>
      <c r="AD14" s="12">
        <v>1215579.7424755585</v>
      </c>
      <c r="AE14" s="12">
        <v>0</v>
      </c>
      <c r="AF14" s="12">
        <v>0</v>
      </c>
      <c r="AG14" s="26">
        <v>17230.010875558713</v>
      </c>
      <c r="AH14" s="15"/>
    </row>
    <row r="15" spans="1:34" x14ac:dyDescent="0.3">
      <c r="A15" s="10">
        <v>8912126</v>
      </c>
      <c r="B15" s="10" t="s">
        <v>4</v>
      </c>
      <c r="C15" s="11">
        <v>396</v>
      </c>
      <c r="D15" s="12">
        <v>1921914.3141999999</v>
      </c>
      <c r="E15" s="25">
        <v>0</v>
      </c>
      <c r="F15" s="25">
        <v>0</v>
      </c>
      <c r="G15" s="15"/>
      <c r="H15" s="12">
        <v>1956694.6928018266</v>
      </c>
      <c r="I15" s="12">
        <v>0</v>
      </c>
      <c r="J15" s="12">
        <v>0</v>
      </c>
      <c r="K15" s="26">
        <v>34780.378601826727</v>
      </c>
      <c r="L15" s="26">
        <v>57903.676195243374</v>
      </c>
      <c r="M15" s="26">
        <v>-23123.297593416646</v>
      </c>
      <c r="N15" s="15"/>
      <c r="O15" s="12">
        <v>1949286.0984145082</v>
      </c>
      <c r="P15" s="12">
        <v>0</v>
      </c>
      <c r="Q15" s="12">
        <v>0</v>
      </c>
      <c r="R15" s="26">
        <v>27371.784214508254</v>
      </c>
      <c r="S15" s="15"/>
      <c r="T15" s="12">
        <v>1949288.2126450418</v>
      </c>
      <c r="U15" s="12">
        <v>0</v>
      </c>
      <c r="V15" s="12">
        <v>0</v>
      </c>
      <c r="W15" s="26">
        <v>27373.89844504185</v>
      </c>
      <c r="X15" s="15"/>
      <c r="Y15" s="12">
        <v>1949573.7639556045</v>
      </c>
      <c r="Z15" s="12">
        <v>0</v>
      </c>
      <c r="AA15" s="12">
        <v>0</v>
      </c>
      <c r="AB15" s="26">
        <v>27659.449755604612</v>
      </c>
      <c r="AC15" s="15"/>
      <c r="AD15" s="12">
        <v>1949574.4871104211</v>
      </c>
      <c r="AE15" s="12">
        <v>0</v>
      </c>
      <c r="AF15" s="12">
        <v>0</v>
      </c>
      <c r="AG15" s="26">
        <v>27660.172910421155</v>
      </c>
      <c r="AH15" s="15"/>
    </row>
    <row r="16" spans="1:34" x14ac:dyDescent="0.3">
      <c r="A16" s="10">
        <v>8912140</v>
      </c>
      <c r="B16" s="10" t="s">
        <v>167</v>
      </c>
      <c r="C16" s="11">
        <v>396</v>
      </c>
      <c r="D16" s="12">
        <v>2073311.7596</v>
      </c>
      <c r="E16" s="25">
        <v>0</v>
      </c>
      <c r="F16" s="25">
        <v>0</v>
      </c>
      <c r="G16" s="15"/>
      <c r="H16" s="12">
        <v>2111249.9845233266</v>
      </c>
      <c r="I16" s="12">
        <v>0</v>
      </c>
      <c r="J16" s="12">
        <v>0</v>
      </c>
      <c r="K16" s="26">
        <v>37938.224923326634</v>
      </c>
      <c r="L16" s="26">
        <v>62050.309987656306</v>
      </c>
      <c r="M16" s="26">
        <v>-24112.085064329673</v>
      </c>
      <c r="N16" s="15"/>
      <c r="O16" s="12">
        <v>2103180.8239547196</v>
      </c>
      <c r="P16" s="12">
        <v>0</v>
      </c>
      <c r="Q16" s="12">
        <v>0</v>
      </c>
      <c r="R16" s="26">
        <v>29869.064354719594</v>
      </c>
      <c r="S16" s="15"/>
      <c r="T16" s="12">
        <v>2103228.3004597072</v>
      </c>
      <c r="U16" s="12">
        <v>0</v>
      </c>
      <c r="V16" s="12">
        <v>0</v>
      </c>
      <c r="W16" s="26">
        <v>29916.540859707166</v>
      </c>
      <c r="X16" s="15"/>
      <c r="Y16" s="12">
        <v>2103494.0113960383</v>
      </c>
      <c r="Z16" s="12">
        <v>0</v>
      </c>
      <c r="AA16" s="12">
        <v>0</v>
      </c>
      <c r="AB16" s="26">
        <v>30182.251796038356</v>
      </c>
      <c r="AC16" s="15"/>
      <c r="AD16" s="12">
        <v>2103539.792728751</v>
      </c>
      <c r="AE16" s="12">
        <v>0</v>
      </c>
      <c r="AF16" s="12">
        <v>0</v>
      </c>
      <c r="AG16" s="26">
        <v>30228.033128750976</v>
      </c>
      <c r="AH16" s="15"/>
    </row>
    <row r="17" spans="1:34" x14ac:dyDescent="0.3">
      <c r="A17" s="10">
        <v>8912150</v>
      </c>
      <c r="B17" s="10" t="s">
        <v>5</v>
      </c>
      <c r="C17" s="11">
        <v>321</v>
      </c>
      <c r="D17" s="12">
        <v>1640936.1805</v>
      </c>
      <c r="E17" s="25">
        <v>0</v>
      </c>
      <c r="F17" s="25">
        <v>0</v>
      </c>
      <c r="G17" s="15"/>
      <c r="H17" s="12">
        <v>1670343.4550653549</v>
      </c>
      <c r="I17" s="12">
        <v>0</v>
      </c>
      <c r="J17" s="12">
        <v>0</v>
      </c>
      <c r="K17" s="26">
        <v>29407.274565354921</v>
      </c>
      <c r="L17" s="26">
        <v>45600.814750885824</v>
      </c>
      <c r="M17" s="26">
        <v>-16193.540185530903</v>
      </c>
      <c r="N17" s="15"/>
      <c r="O17" s="12">
        <v>1664202.8054767379</v>
      </c>
      <c r="P17" s="12">
        <v>0</v>
      </c>
      <c r="Q17" s="12">
        <v>0</v>
      </c>
      <c r="R17" s="26">
        <v>23266.62497673789</v>
      </c>
      <c r="S17" s="15"/>
      <c r="T17" s="12">
        <v>1664115.4998320537</v>
      </c>
      <c r="U17" s="12">
        <v>0</v>
      </c>
      <c r="V17" s="12">
        <v>0</v>
      </c>
      <c r="W17" s="26">
        <v>23179.319332053652</v>
      </c>
      <c r="X17" s="15"/>
      <c r="Y17" s="12">
        <v>1664441.5692661915</v>
      </c>
      <c r="Z17" s="12">
        <v>0</v>
      </c>
      <c r="AA17" s="12">
        <v>0</v>
      </c>
      <c r="AB17" s="26">
        <v>23505.388766191434</v>
      </c>
      <c r="AC17" s="15"/>
      <c r="AD17" s="12">
        <v>1664357.3365882155</v>
      </c>
      <c r="AE17" s="12">
        <v>0</v>
      </c>
      <c r="AF17" s="12">
        <v>0</v>
      </c>
      <c r="AG17" s="26">
        <v>23421.156088215532</v>
      </c>
      <c r="AH17" s="15"/>
    </row>
    <row r="18" spans="1:34" x14ac:dyDescent="0.3">
      <c r="A18" s="10">
        <v>8912165</v>
      </c>
      <c r="B18" s="10" t="s">
        <v>168</v>
      </c>
      <c r="C18" s="11">
        <v>164</v>
      </c>
      <c r="D18" s="12">
        <v>965512.11330000008</v>
      </c>
      <c r="E18" s="25">
        <v>0</v>
      </c>
      <c r="F18" s="25">
        <v>0</v>
      </c>
      <c r="G18" s="15"/>
      <c r="H18" s="12">
        <v>982533.26243803289</v>
      </c>
      <c r="I18" s="12">
        <v>0</v>
      </c>
      <c r="J18" s="12">
        <v>0</v>
      </c>
      <c r="K18" s="26">
        <v>17021.149138032808</v>
      </c>
      <c r="L18" s="26">
        <v>25237.491873715306</v>
      </c>
      <c r="M18" s="26">
        <v>-8216.3427356824977</v>
      </c>
      <c r="N18" s="15"/>
      <c r="O18" s="12">
        <v>979114.47246433864</v>
      </c>
      <c r="P18" s="12">
        <v>0</v>
      </c>
      <c r="Q18" s="12">
        <v>0</v>
      </c>
      <c r="R18" s="26">
        <v>13602.359164338559</v>
      </c>
      <c r="S18" s="15"/>
      <c r="T18" s="12">
        <v>978837.19792317122</v>
      </c>
      <c r="U18" s="12">
        <v>0</v>
      </c>
      <c r="V18" s="12">
        <v>0</v>
      </c>
      <c r="W18" s="26">
        <v>13325.084623171133</v>
      </c>
      <c r="X18" s="15"/>
      <c r="Y18" s="12">
        <v>979247.1602281353</v>
      </c>
      <c r="Z18" s="12">
        <v>0</v>
      </c>
      <c r="AA18" s="12">
        <v>0</v>
      </c>
      <c r="AB18" s="26">
        <v>13735.046928135213</v>
      </c>
      <c r="AC18" s="15"/>
      <c r="AD18" s="12">
        <v>978979.83155774791</v>
      </c>
      <c r="AE18" s="12">
        <v>0</v>
      </c>
      <c r="AF18" s="12">
        <v>0</v>
      </c>
      <c r="AG18" s="26">
        <v>13467.718257747823</v>
      </c>
      <c r="AH18" s="15"/>
    </row>
    <row r="19" spans="1:34" x14ac:dyDescent="0.3">
      <c r="A19" s="10">
        <v>8912167</v>
      </c>
      <c r="B19" s="10" t="s">
        <v>169</v>
      </c>
      <c r="C19" s="11">
        <v>313</v>
      </c>
      <c r="D19" s="12">
        <v>1532874.6848000002</v>
      </c>
      <c r="E19" s="25">
        <v>0</v>
      </c>
      <c r="F19" s="25">
        <v>0</v>
      </c>
      <c r="G19" s="15"/>
      <c r="H19" s="12">
        <v>1560702.4072000657</v>
      </c>
      <c r="I19" s="12">
        <v>0</v>
      </c>
      <c r="J19" s="12">
        <v>0</v>
      </c>
      <c r="K19" s="26">
        <v>27827.722400065511</v>
      </c>
      <c r="L19" s="26">
        <v>43320.290212514112</v>
      </c>
      <c r="M19" s="26">
        <v>-15492.5678124486</v>
      </c>
      <c r="N19" s="15"/>
      <c r="O19" s="12">
        <v>1554916.7857647231</v>
      </c>
      <c r="P19" s="12">
        <v>0</v>
      </c>
      <c r="Q19" s="12">
        <v>0</v>
      </c>
      <c r="R19" s="26">
        <v>22042.100964722922</v>
      </c>
      <c r="S19" s="15"/>
      <c r="T19" s="12">
        <v>1554805.7129306104</v>
      </c>
      <c r="U19" s="12">
        <v>0</v>
      </c>
      <c r="V19" s="12">
        <v>0</v>
      </c>
      <c r="W19" s="26">
        <v>21931.028130610241</v>
      </c>
      <c r="X19" s="15"/>
      <c r="Y19" s="12">
        <v>1555141.5403284521</v>
      </c>
      <c r="Z19" s="12">
        <v>0</v>
      </c>
      <c r="AA19" s="12">
        <v>0</v>
      </c>
      <c r="AB19" s="26">
        <v>22266.855528451968</v>
      </c>
      <c r="AC19" s="15"/>
      <c r="AD19" s="12">
        <v>1555032.8457576779</v>
      </c>
      <c r="AE19" s="12">
        <v>0</v>
      </c>
      <c r="AF19" s="12">
        <v>0</v>
      </c>
      <c r="AG19" s="26">
        <v>22158.160957677756</v>
      </c>
      <c r="AH19" s="15"/>
    </row>
    <row r="20" spans="1:34" ht="14.4" customHeight="1" x14ac:dyDescent="0.3">
      <c r="A20" s="10">
        <v>8912174</v>
      </c>
      <c r="B20" s="10" t="s">
        <v>170</v>
      </c>
      <c r="C20" s="11">
        <v>172</v>
      </c>
      <c r="D20" s="12">
        <v>925294.94629999995</v>
      </c>
      <c r="E20" s="25">
        <v>0</v>
      </c>
      <c r="F20" s="25">
        <v>0</v>
      </c>
      <c r="G20" s="15"/>
      <c r="H20" s="12">
        <v>941786.78468394</v>
      </c>
      <c r="I20" s="12">
        <v>0</v>
      </c>
      <c r="J20" s="12">
        <v>0</v>
      </c>
      <c r="K20" s="26">
        <v>16491.838383940049</v>
      </c>
      <c r="L20" s="26">
        <v>27291.454048547661</v>
      </c>
      <c r="M20" s="26">
        <v>-10799.615664607612</v>
      </c>
      <c r="N20" s="15"/>
      <c r="O20" s="12">
        <v>938510.95385167422</v>
      </c>
      <c r="P20" s="12">
        <v>0</v>
      </c>
      <c r="Q20" s="12">
        <v>0</v>
      </c>
      <c r="R20" s="26">
        <v>13216.007551674265</v>
      </c>
      <c r="S20" s="15"/>
      <c r="T20" s="12">
        <v>938224.08980689652</v>
      </c>
      <c r="U20" s="12">
        <v>0</v>
      </c>
      <c r="V20" s="12">
        <v>0</v>
      </c>
      <c r="W20" s="26">
        <v>12929.143506896566</v>
      </c>
      <c r="X20" s="15"/>
      <c r="Y20" s="12">
        <v>938638.02873943024</v>
      </c>
      <c r="Z20" s="12">
        <v>0</v>
      </c>
      <c r="AA20" s="12">
        <v>0</v>
      </c>
      <c r="AB20" s="26">
        <v>13343.082439430291</v>
      </c>
      <c r="AC20" s="15"/>
      <c r="AD20" s="12">
        <v>938361.46599820093</v>
      </c>
      <c r="AE20" s="12">
        <v>0</v>
      </c>
      <c r="AF20" s="12">
        <v>0</v>
      </c>
      <c r="AG20" s="26">
        <v>13066.51969820098</v>
      </c>
      <c r="AH20" s="15"/>
    </row>
    <row r="21" spans="1:34" x14ac:dyDescent="0.3">
      <c r="A21" s="10">
        <v>8912175</v>
      </c>
      <c r="B21" s="10" t="s">
        <v>290</v>
      </c>
      <c r="C21" s="11">
        <v>107</v>
      </c>
      <c r="D21" s="12">
        <v>679265.29790000001</v>
      </c>
      <c r="E21" s="25">
        <v>0</v>
      </c>
      <c r="F21" s="25">
        <v>0</v>
      </c>
      <c r="G21" s="15"/>
      <c r="H21" s="12">
        <v>691202.17271862749</v>
      </c>
      <c r="I21" s="12">
        <v>0</v>
      </c>
      <c r="J21" s="12">
        <v>0</v>
      </c>
      <c r="K21" s="26">
        <v>11936.87481862749</v>
      </c>
      <c r="L21" s="26">
        <v>20901.998577614781</v>
      </c>
      <c r="M21" s="26">
        <v>-8965.1237589872908</v>
      </c>
      <c r="N21" s="15"/>
      <c r="O21" s="12">
        <v>688948.41257269983</v>
      </c>
      <c r="P21" s="12">
        <v>0</v>
      </c>
      <c r="Q21" s="12">
        <v>0</v>
      </c>
      <c r="R21" s="26">
        <v>9683.1146726998268</v>
      </c>
      <c r="S21" s="15"/>
      <c r="T21" s="12">
        <v>688589.74578881706</v>
      </c>
      <c r="U21" s="12">
        <v>0</v>
      </c>
      <c r="V21" s="12">
        <v>0</v>
      </c>
      <c r="W21" s="26">
        <v>9324.4478888170561</v>
      </c>
      <c r="X21" s="15"/>
      <c r="Y21" s="12">
        <v>689035.8342691015</v>
      </c>
      <c r="Z21" s="12">
        <v>0</v>
      </c>
      <c r="AA21" s="12">
        <v>0</v>
      </c>
      <c r="AB21" s="26">
        <v>9770.5363691014936</v>
      </c>
      <c r="AC21" s="15"/>
      <c r="AD21" s="12">
        <v>688690.25563152344</v>
      </c>
      <c r="AE21" s="12">
        <v>0</v>
      </c>
      <c r="AF21" s="12">
        <v>0</v>
      </c>
      <c r="AG21" s="26">
        <v>9424.9577315234346</v>
      </c>
      <c r="AH21" s="15"/>
    </row>
    <row r="22" spans="1:34" x14ac:dyDescent="0.3">
      <c r="A22" s="10">
        <v>8912176</v>
      </c>
      <c r="B22" s="10" t="s">
        <v>293</v>
      </c>
      <c r="C22" s="11">
        <v>72</v>
      </c>
      <c r="D22" s="12">
        <v>492975.85599999997</v>
      </c>
      <c r="E22" s="25">
        <v>0</v>
      </c>
      <c r="F22" s="25">
        <v>0</v>
      </c>
      <c r="G22" s="15"/>
      <c r="H22" s="12">
        <v>501429.4558158617</v>
      </c>
      <c r="I22" s="12">
        <v>0</v>
      </c>
      <c r="J22" s="12">
        <v>0</v>
      </c>
      <c r="K22" s="26">
        <v>8453.5998158617294</v>
      </c>
      <c r="L22" s="26">
        <v>14804.699844079267</v>
      </c>
      <c r="M22" s="26">
        <v>-6351.1000282175373</v>
      </c>
      <c r="N22" s="15"/>
      <c r="O22" s="12">
        <v>499959.82583716954</v>
      </c>
      <c r="P22" s="12">
        <v>0</v>
      </c>
      <c r="Q22" s="12">
        <v>0</v>
      </c>
      <c r="R22" s="26">
        <v>6983.9698371695704</v>
      </c>
      <c r="S22" s="15"/>
      <c r="T22" s="12">
        <v>499546.33373904531</v>
      </c>
      <c r="U22" s="12">
        <v>0</v>
      </c>
      <c r="V22" s="12">
        <v>0</v>
      </c>
      <c r="W22" s="26">
        <v>6570.4777390453382</v>
      </c>
      <c r="X22" s="15"/>
      <c r="Y22" s="12">
        <v>500016.89768954343</v>
      </c>
      <c r="Z22" s="12">
        <v>0</v>
      </c>
      <c r="AA22" s="12">
        <v>0</v>
      </c>
      <c r="AB22" s="26">
        <v>7041.041689543461</v>
      </c>
      <c r="AC22" s="15"/>
      <c r="AD22" s="12">
        <v>499619.23561253224</v>
      </c>
      <c r="AE22" s="12">
        <v>0</v>
      </c>
      <c r="AF22" s="12">
        <v>0</v>
      </c>
      <c r="AG22" s="26">
        <v>6643.3796125322697</v>
      </c>
      <c r="AH22" s="15"/>
    </row>
    <row r="23" spans="1:34" x14ac:dyDescent="0.3">
      <c r="A23" s="10">
        <v>8912180</v>
      </c>
      <c r="B23" s="10" t="s">
        <v>171</v>
      </c>
      <c r="C23" s="11">
        <v>184</v>
      </c>
      <c r="D23" s="12">
        <v>1015192.0273</v>
      </c>
      <c r="E23" s="25">
        <v>0</v>
      </c>
      <c r="F23" s="25">
        <v>0</v>
      </c>
      <c r="G23" s="15"/>
      <c r="H23" s="12">
        <v>1033301.7230275261</v>
      </c>
      <c r="I23" s="12">
        <v>0</v>
      </c>
      <c r="J23" s="12">
        <v>0</v>
      </c>
      <c r="K23" s="26">
        <v>18109.695727526094</v>
      </c>
      <c r="L23" s="26">
        <v>30641.832467488828</v>
      </c>
      <c r="M23" s="26">
        <v>-12532.136739962734</v>
      </c>
      <c r="N23" s="15"/>
      <c r="O23" s="12">
        <v>1029676.188826052</v>
      </c>
      <c r="P23" s="12">
        <v>0</v>
      </c>
      <c r="Q23" s="12">
        <v>0</v>
      </c>
      <c r="R23" s="26">
        <v>14484.161526052048</v>
      </c>
      <c r="S23" s="15"/>
      <c r="T23" s="12">
        <v>1029413.5644953095</v>
      </c>
      <c r="U23" s="12">
        <v>0</v>
      </c>
      <c r="V23" s="12">
        <v>0</v>
      </c>
      <c r="W23" s="26">
        <v>14221.537195309531</v>
      </c>
      <c r="X23" s="15"/>
      <c r="Y23" s="12">
        <v>1029816.9064647547</v>
      </c>
      <c r="Z23" s="12">
        <v>0</v>
      </c>
      <c r="AA23" s="12">
        <v>0</v>
      </c>
      <c r="AB23" s="26">
        <v>14624.879164754762</v>
      </c>
      <c r="AC23" s="15"/>
      <c r="AD23" s="12">
        <v>1029564.1917319753</v>
      </c>
      <c r="AE23" s="12">
        <v>0</v>
      </c>
      <c r="AF23" s="12">
        <v>0</v>
      </c>
      <c r="AG23" s="26">
        <v>14372.16443197534</v>
      </c>
      <c r="AH23" s="15"/>
    </row>
    <row r="24" spans="1:34" x14ac:dyDescent="0.3">
      <c r="A24" s="10">
        <v>8912200</v>
      </c>
      <c r="B24" s="10" t="s">
        <v>6</v>
      </c>
      <c r="C24" s="11">
        <v>239</v>
      </c>
      <c r="D24" s="12">
        <v>1107080.8685999999</v>
      </c>
      <c r="E24" s="25">
        <v>0</v>
      </c>
      <c r="F24" s="25">
        <v>25907.426571056014</v>
      </c>
      <c r="G24" s="15"/>
      <c r="H24" s="12">
        <v>1121156.3959999999</v>
      </c>
      <c r="I24" s="12">
        <v>0</v>
      </c>
      <c r="J24" s="12">
        <v>20825.725463559153</v>
      </c>
      <c r="K24" s="26">
        <v>14075.527400000021</v>
      </c>
      <c r="L24" s="26">
        <v>27662.944800000172</v>
      </c>
      <c r="M24" s="26">
        <v>-13587.417400000151</v>
      </c>
      <c r="N24" s="15"/>
      <c r="O24" s="12">
        <v>1121156.3959999999</v>
      </c>
      <c r="P24" s="12">
        <v>0</v>
      </c>
      <c r="Q24" s="12">
        <v>24722.948671012418</v>
      </c>
      <c r="R24" s="26">
        <v>14075.527400000021</v>
      </c>
      <c r="S24" s="15"/>
      <c r="T24" s="12">
        <v>1121156.3959999999</v>
      </c>
      <c r="U24" s="12">
        <v>0</v>
      </c>
      <c r="V24" s="12">
        <v>24966.302268578904</v>
      </c>
      <c r="W24" s="26">
        <v>14075.527400000021</v>
      </c>
      <c r="X24" s="15"/>
      <c r="Y24" s="12">
        <v>1121156.3959999999</v>
      </c>
      <c r="Z24" s="12">
        <v>0</v>
      </c>
      <c r="AA24" s="12">
        <v>24571.813857887872</v>
      </c>
      <c r="AB24" s="26">
        <v>14075.527400000021</v>
      </c>
      <c r="AC24" s="15"/>
      <c r="AD24" s="12">
        <v>1121156.3959999999</v>
      </c>
      <c r="AE24" s="12">
        <v>0</v>
      </c>
      <c r="AF24" s="12">
        <v>24806.378761407919</v>
      </c>
      <c r="AG24" s="26">
        <v>14075.527400000021</v>
      </c>
      <c r="AH24" s="15"/>
    </row>
    <row r="25" spans="1:34" x14ac:dyDescent="0.3">
      <c r="A25" s="10">
        <v>8912202</v>
      </c>
      <c r="B25" s="10" t="s">
        <v>303</v>
      </c>
      <c r="C25" s="11">
        <v>180</v>
      </c>
      <c r="D25" s="12">
        <v>852577.56599999999</v>
      </c>
      <c r="E25" s="25">
        <v>0</v>
      </c>
      <c r="F25" s="25">
        <v>0</v>
      </c>
      <c r="G25" s="15"/>
      <c r="H25" s="12">
        <v>867604.27368137939</v>
      </c>
      <c r="I25" s="12">
        <v>0</v>
      </c>
      <c r="J25" s="12">
        <v>0</v>
      </c>
      <c r="K25" s="26">
        <v>15026.707681379397</v>
      </c>
      <c r="L25" s="26">
        <v>25783.39875551709</v>
      </c>
      <c r="M25" s="26">
        <v>-10756.691074137692</v>
      </c>
      <c r="N25" s="15"/>
      <c r="O25" s="12">
        <v>864638.76230344828</v>
      </c>
      <c r="P25" s="12">
        <v>0</v>
      </c>
      <c r="Q25" s="12">
        <v>0</v>
      </c>
      <c r="R25" s="26">
        <v>12061.196303448291</v>
      </c>
      <c r="S25" s="15"/>
      <c r="T25" s="12">
        <v>864330.36244137923</v>
      </c>
      <c r="U25" s="12">
        <v>0</v>
      </c>
      <c r="V25" s="12">
        <v>0</v>
      </c>
      <c r="W25" s="26">
        <v>11752.796441379236</v>
      </c>
      <c r="X25" s="15"/>
      <c r="Y25" s="12">
        <v>864753.74802758626</v>
      </c>
      <c r="Z25" s="12">
        <v>0</v>
      </c>
      <c r="AA25" s="12">
        <v>0</v>
      </c>
      <c r="AB25" s="26">
        <v>12176.18202758627</v>
      </c>
      <c r="AC25" s="15"/>
      <c r="AD25" s="12">
        <v>864455.80733793089</v>
      </c>
      <c r="AE25" s="12">
        <v>0</v>
      </c>
      <c r="AF25" s="12">
        <v>0</v>
      </c>
      <c r="AG25" s="26">
        <v>11878.2413379309</v>
      </c>
      <c r="AH25" s="15"/>
    </row>
    <row r="26" spans="1:34" x14ac:dyDescent="0.3">
      <c r="A26" s="10">
        <v>8912213</v>
      </c>
      <c r="B26" s="10" t="s">
        <v>7</v>
      </c>
      <c r="C26" s="11">
        <v>198</v>
      </c>
      <c r="D26" s="12">
        <v>969900.71959999995</v>
      </c>
      <c r="E26" s="25">
        <v>0</v>
      </c>
      <c r="F26" s="25">
        <v>0</v>
      </c>
      <c r="G26" s="15"/>
      <c r="H26" s="12">
        <v>987113.12261540827</v>
      </c>
      <c r="I26" s="12">
        <v>0</v>
      </c>
      <c r="J26" s="12">
        <v>0</v>
      </c>
      <c r="K26" s="26">
        <v>17212.403015408316</v>
      </c>
      <c r="L26" s="26">
        <v>27944.311918979743</v>
      </c>
      <c r="M26" s="26">
        <v>-10731.908903571428</v>
      </c>
      <c r="N26" s="15"/>
      <c r="O26" s="12">
        <v>983660.61837755109</v>
      </c>
      <c r="P26" s="12">
        <v>0</v>
      </c>
      <c r="Q26" s="12">
        <v>0</v>
      </c>
      <c r="R26" s="26">
        <v>13759.898777551134</v>
      </c>
      <c r="S26" s="15"/>
      <c r="T26" s="12">
        <v>983386.06972448982</v>
      </c>
      <c r="U26" s="12">
        <v>0</v>
      </c>
      <c r="V26" s="12">
        <v>0</v>
      </c>
      <c r="W26" s="26">
        <v>13485.350124489865</v>
      </c>
      <c r="X26" s="15"/>
      <c r="Y26" s="12">
        <v>983794.54573469388</v>
      </c>
      <c r="Z26" s="12">
        <v>0</v>
      </c>
      <c r="AA26" s="12">
        <v>0</v>
      </c>
      <c r="AB26" s="26">
        <v>13893.826134693925</v>
      </c>
      <c r="AC26" s="15"/>
      <c r="AD26" s="12">
        <v>983530.00301020406</v>
      </c>
      <c r="AE26" s="12">
        <v>0</v>
      </c>
      <c r="AF26" s="12">
        <v>0</v>
      </c>
      <c r="AG26" s="26">
        <v>13629.283410204109</v>
      </c>
      <c r="AH26" s="15"/>
    </row>
    <row r="27" spans="1:34" x14ac:dyDescent="0.3">
      <c r="A27" s="10">
        <v>8912223</v>
      </c>
      <c r="B27" s="10" t="s">
        <v>173</v>
      </c>
      <c r="C27" s="11">
        <v>150</v>
      </c>
      <c r="D27" s="12">
        <v>829735.15499999991</v>
      </c>
      <c r="E27" s="25">
        <v>0</v>
      </c>
      <c r="F27" s="25">
        <v>0</v>
      </c>
      <c r="G27" s="15"/>
      <c r="H27" s="12">
        <v>844379.90063254314</v>
      </c>
      <c r="I27" s="12">
        <v>0</v>
      </c>
      <c r="J27" s="12">
        <v>0</v>
      </c>
      <c r="K27" s="26">
        <v>14644.745632543229</v>
      </c>
      <c r="L27" s="26">
        <v>22933.560905361897</v>
      </c>
      <c r="M27" s="26">
        <v>-8288.8152728186687</v>
      </c>
      <c r="N27" s="15"/>
      <c r="O27" s="12">
        <v>841514.3694193312</v>
      </c>
      <c r="P27" s="12">
        <v>0</v>
      </c>
      <c r="Q27" s="12">
        <v>0</v>
      </c>
      <c r="R27" s="26">
        <v>11779.214419331285</v>
      </c>
      <c r="S27" s="15"/>
      <c r="T27" s="12">
        <v>841198.70465470222</v>
      </c>
      <c r="U27" s="12">
        <v>0</v>
      </c>
      <c r="V27" s="12">
        <v>0</v>
      </c>
      <c r="W27" s="26">
        <v>11463.549654702307</v>
      </c>
      <c r="X27" s="15"/>
      <c r="Y27" s="12">
        <v>841625.43050540751</v>
      </c>
      <c r="Z27" s="12">
        <v>0</v>
      </c>
      <c r="AA27" s="12">
        <v>0</v>
      </c>
      <c r="AB27" s="26">
        <v>11890.275505407597</v>
      </c>
      <c r="AC27" s="15"/>
      <c r="AD27" s="12">
        <v>841321.08487021946</v>
      </c>
      <c r="AE27" s="12">
        <v>0</v>
      </c>
      <c r="AF27" s="12">
        <v>0</v>
      </c>
      <c r="AG27" s="26">
        <v>11585.929870219552</v>
      </c>
      <c r="AH27" s="15"/>
    </row>
    <row r="28" spans="1:34" x14ac:dyDescent="0.3">
      <c r="A28" s="10">
        <v>8912228</v>
      </c>
      <c r="B28" s="10" t="s">
        <v>174</v>
      </c>
      <c r="C28" s="11">
        <v>313</v>
      </c>
      <c r="D28" s="12">
        <v>1467451.5727000001</v>
      </c>
      <c r="E28" s="25">
        <v>0</v>
      </c>
      <c r="F28" s="25">
        <v>69382.935584874358</v>
      </c>
      <c r="G28" s="15"/>
      <c r="H28" s="12">
        <v>1487658.128</v>
      </c>
      <c r="I28" s="12">
        <v>0</v>
      </c>
      <c r="J28" s="12">
        <v>65005.123171655927</v>
      </c>
      <c r="K28" s="26">
        <v>20206.555299999891</v>
      </c>
      <c r="L28" s="26">
        <v>43248.67529999977</v>
      </c>
      <c r="M28" s="26">
        <v>-23042.119999999879</v>
      </c>
      <c r="N28" s="15"/>
      <c r="O28" s="12">
        <v>1487658.128</v>
      </c>
      <c r="P28" s="12">
        <v>0</v>
      </c>
      <c r="Q28" s="12">
        <v>70125.562674090266</v>
      </c>
      <c r="R28" s="26">
        <v>20206.555299999891</v>
      </c>
      <c r="S28" s="15"/>
      <c r="T28" s="12">
        <v>1487658.128</v>
      </c>
      <c r="U28" s="12">
        <v>0</v>
      </c>
      <c r="V28" s="12">
        <v>70283.173990573268</v>
      </c>
      <c r="W28" s="26">
        <v>20206.555299999891</v>
      </c>
      <c r="X28" s="15"/>
      <c r="Y28" s="12">
        <v>1487658.128</v>
      </c>
      <c r="Z28" s="12">
        <v>0</v>
      </c>
      <c r="AA28" s="12">
        <v>69927.0338162689</v>
      </c>
      <c r="AB28" s="26">
        <v>20206.555299999891</v>
      </c>
      <c r="AC28" s="15"/>
      <c r="AD28" s="12">
        <v>1487658.128</v>
      </c>
      <c r="AE28" s="12">
        <v>0</v>
      </c>
      <c r="AF28" s="12">
        <v>70079.754346007248</v>
      </c>
      <c r="AG28" s="26">
        <v>20206.555299999891</v>
      </c>
      <c r="AH28" s="15"/>
    </row>
    <row r="29" spans="1:34" x14ac:dyDescent="0.3">
      <c r="A29" s="10">
        <v>8912237</v>
      </c>
      <c r="B29" s="10" t="s">
        <v>175</v>
      </c>
      <c r="C29" s="11">
        <v>133</v>
      </c>
      <c r="D29" s="12">
        <v>702344.39630000002</v>
      </c>
      <c r="E29" s="25">
        <v>275.20003529500423</v>
      </c>
      <c r="F29" s="25">
        <v>0</v>
      </c>
      <c r="G29" s="15"/>
      <c r="H29" s="12">
        <v>714206.4100827853</v>
      </c>
      <c r="I29" s="12">
        <v>0</v>
      </c>
      <c r="J29" s="12">
        <v>0</v>
      </c>
      <c r="K29" s="26">
        <v>11862.013782785274</v>
      </c>
      <c r="L29" s="26">
        <v>9739.1801683161175</v>
      </c>
      <c r="M29" s="26">
        <v>2122.8336144691566</v>
      </c>
      <c r="N29" s="15"/>
      <c r="O29" s="12">
        <v>711905.92029012472</v>
      </c>
      <c r="P29" s="12">
        <v>0</v>
      </c>
      <c r="Q29" s="12">
        <v>0</v>
      </c>
      <c r="R29" s="26">
        <v>9561.5239901246969</v>
      </c>
      <c r="S29" s="15"/>
      <c r="T29" s="12">
        <v>711550.82331117359</v>
      </c>
      <c r="U29" s="12">
        <v>0</v>
      </c>
      <c r="V29" s="12">
        <v>0</v>
      </c>
      <c r="W29" s="26">
        <v>9206.4270111735677</v>
      </c>
      <c r="X29" s="15"/>
      <c r="Y29" s="12">
        <v>711995.13060670008</v>
      </c>
      <c r="Z29" s="12">
        <v>0</v>
      </c>
      <c r="AA29" s="12">
        <v>0</v>
      </c>
      <c r="AB29" s="26">
        <v>9650.734306700062</v>
      </c>
      <c r="AC29" s="15"/>
      <c r="AD29" s="12">
        <v>711652.88156563253</v>
      </c>
      <c r="AE29" s="12">
        <v>0</v>
      </c>
      <c r="AF29" s="12">
        <v>0</v>
      </c>
      <c r="AG29" s="26">
        <v>9308.4852656325093</v>
      </c>
      <c r="AH29" s="15"/>
    </row>
    <row r="30" spans="1:34" x14ac:dyDescent="0.3">
      <c r="A30" s="10">
        <v>8912238</v>
      </c>
      <c r="B30" s="10" t="s">
        <v>9</v>
      </c>
      <c r="C30" s="11">
        <v>236</v>
      </c>
      <c r="D30" s="12">
        <v>1180546.7633</v>
      </c>
      <c r="E30" s="25">
        <v>0</v>
      </c>
      <c r="F30" s="25">
        <v>0</v>
      </c>
      <c r="G30" s="15"/>
      <c r="H30" s="12">
        <v>1201794.7476708153</v>
      </c>
      <c r="I30" s="12">
        <v>0</v>
      </c>
      <c r="J30" s="12">
        <v>0</v>
      </c>
      <c r="K30" s="26">
        <v>21247.984370815335</v>
      </c>
      <c r="L30" s="26">
        <v>35013.59238437796</v>
      </c>
      <c r="M30" s="26">
        <v>-13765.608013562625</v>
      </c>
      <c r="N30" s="15"/>
      <c r="O30" s="12">
        <v>1197462.1226072963</v>
      </c>
      <c r="P30" s="12">
        <v>0</v>
      </c>
      <c r="Q30" s="12">
        <v>0</v>
      </c>
      <c r="R30" s="26">
        <v>16915.359307296341</v>
      </c>
      <c r="S30" s="15"/>
      <c r="T30" s="12">
        <v>1197248.7160665235</v>
      </c>
      <c r="U30" s="12">
        <v>0</v>
      </c>
      <c r="V30" s="12">
        <v>0</v>
      </c>
      <c r="W30" s="26">
        <v>16701.952766523464</v>
      </c>
      <c r="X30" s="15"/>
      <c r="Y30" s="12">
        <v>1197630.4534227466</v>
      </c>
      <c r="Z30" s="12">
        <v>0</v>
      </c>
      <c r="AA30" s="12">
        <v>0</v>
      </c>
      <c r="AB30" s="26">
        <v>17083.69012274663</v>
      </c>
      <c r="AC30" s="15"/>
      <c r="AD30" s="12">
        <v>1197425.4468390557</v>
      </c>
      <c r="AE30" s="12">
        <v>0</v>
      </c>
      <c r="AF30" s="12">
        <v>0</v>
      </c>
      <c r="AG30" s="26">
        <v>16878.683539055753</v>
      </c>
      <c r="AH30" s="15"/>
    </row>
    <row r="31" spans="1:34" x14ac:dyDescent="0.3">
      <c r="A31" s="10">
        <v>8912239</v>
      </c>
      <c r="B31" s="10" t="s">
        <v>176</v>
      </c>
      <c r="C31" s="11">
        <v>142</v>
      </c>
      <c r="D31" s="12">
        <v>750520.35770000005</v>
      </c>
      <c r="E31" s="25">
        <v>0</v>
      </c>
      <c r="F31" s="25">
        <v>0</v>
      </c>
      <c r="G31" s="15"/>
      <c r="H31" s="12">
        <v>763740.96281902911</v>
      </c>
      <c r="I31" s="12">
        <v>0</v>
      </c>
      <c r="J31" s="12">
        <v>0</v>
      </c>
      <c r="K31" s="26">
        <v>13220.60511902906</v>
      </c>
      <c r="L31" s="26">
        <v>23749.72602071194</v>
      </c>
      <c r="M31" s="26">
        <v>-10529.12090168288</v>
      </c>
      <c r="N31" s="15"/>
      <c r="O31" s="12">
        <v>761204.94988511328</v>
      </c>
      <c r="P31" s="12">
        <v>0</v>
      </c>
      <c r="Q31" s="12">
        <v>0</v>
      </c>
      <c r="R31" s="26">
        <v>10684.59218511323</v>
      </c>
      <c r="S31" s="15"/>
      <c r="T31" s="12">
        <v>760866.11789805815</v>
      </c>
      <c r="U31" s="12">
        <v>0</v>
      </c>
      <c r="V31" s="12">
        <v>0</v>
      </c>
      <c r="W31" s="26">
        <v>10345.760198058095</v>
      </c>
      <c r="X31" s="15"/>
      <c r="Y31" s="12">
        <v>761303.43220873782</v>
      </c>
      <c r="Z31" s="12">
        <v>0</v>
      </c>
      <c r="AA31" s="12">
        <v>0</v>
      </c>
      <c r="AB31" s="26">
        <v>10783.074508737773</v>
      </c>
      <c r="AC31" s="15"/>
      <c r="AD31" s="12">
        <v>760977.36675242707</v>
      </c>
      <c r="AE31" s="12">
        <v>0</v>
      </c>
      <c r="AF31" s="12">
        <v>0</v>
      </c>
      <c r="AG31" s="26">
        <v>10457.00905242702</v>
      </c>
      <c r="AH31" s="15"/>
    </row>
    <row r="32" spans="1:34" x14ac:dyDescent="0.3">
      <c r="A32" s="10">
        <v>8912248</v>
      </c>
      <c r="B32" s="10" t="s">
        <v>177</v>
      </c>
      <c r="C32" s="11">
        <v>177</v>
      </c>
      <c r="D32" s="12">
        <v>854794.76120000007</v>
      </c>
      <c r="E32" s="25">
        <v>0</v>
      </c>
      <c r="F32" s="25">
        <v>0</v>
      </c>
      <c r="G32" s="15"/>
      <c r="H32" s="12">
        <v>869882.65000678645</v>
      </c>
      <c r="I32" s="12">
        <v>0</v>
      </c>
      <c r="J32" s="12">
        <v>0</v>
      </c>
      <c r="K32" s="26">
        <v>15087.888806786388</v>
      </c>
      <c r="L32" s="26">
        <v>24481.673120087013</v>
      </c>
      <c r="M32" s="26">
        <v>-9393.7843133006245</v>
      </c>
      <c r="N32" s="15"/>
      <c r="O32" s="12">
        <v>866913.00640814262</v>
      </c>
      <c r="P32" s="12">
        <v>0</v>
      </c>
      <c r="Q32" s="12">
        <v>0</v>
      </c>
      <c r="R32" s="26">
        <v>12118.245208142558</v>
      </c>
      <c r="S32" s="15"/>
      <c r="T32" s="12">
        <v>866604.63488510565</v>
      </c>
      <c r="U32" s="12">
        <v>0</v>
      </c>
      <c r="V32" s="12">
        <v>0</v>
      </c>
      <c r="W32" s="26">
        <v>11809.873685105587</v>
      </c>
      <c r="X32" s="15"/>
      <c r="Y32" s="12">
        <v>867028.28617690527</v>
      </c>
      <c r="Z32" s="12">
        <v>0</v>
      </c>
      <c r="AA32" s="12">
        <v>0</v>
      </c>
      <c r="AB32" s="26">
        <v>12233.524976905202</v>
      </c>
      <c r="AC32" s="15"/>
      <c r="AD32" s="12">
        <v>866731.65365763544</v>
      </c>
      <c r="AE32" s="12">
        <v>0</v>
      </c>
      <c r="AF32" s="12">
        <v>0</v>
      </c>
      <c r="AG32" s="26">
        <v>11936.892457635375</v>
      </c>
      <c r="AH32" s="15"/>
    </row>
    <row r="33" spans="1:34" x14ac:dyDescent="0.3">
      <c r="A33" s="10">
        <v>8912271</v>
      </c>
      <c r="B33" s="10" t="s">
        <v>178</v>
      </c>
      <c r="C33" s="11">
        <v>414</v>
      </c>
      <c r="D33" s="12">
        <v>1899502.0457000001</v>
      </c>
      <c r="E33" s="25">
        <v>0</v>
      </c>
      <c r="F33" s="25">
        <v>108914.81815278856</v>
      </c>
      <c r="G33" s="15"/>
      <c r="H33" s="12">
        <v>1926275.5416000001</v>
      </c>
      <c r="I33" s="12">
        <v>0</v>
      </c>
      <c r="J33" s="12">
        <v>103214.35640110914</v>
      </c>
      <c r="K33" s="26">
        <v>26773.49589999998</v>
      </c>
      <c r="L33" s="26">
        <v>47855.158979999367</v>
      </c>
      <c r="M33" s="26">
        <v>-21081.663079999387</v>
      </c>
      <c r="N33" s="15"/>
      <c r="O33" s="12">
        <v>1926275.5416000001</v>
      </c>
      <c r="P33" s="12">
        <v>0</v>
      </c>
      <c r="Q33" s="12">
        <v>110095.23754438502</v>
      </c>
      <c r="R33" s="26">
        <v>26773.49589999998</v>
      </c>
      <c r="S33" s="15"/>
      <c r="T33" s="12">
        <v>1926275.5416000001</v>
      </c>
      <c r="U33" s="12">
        <v>0</v>
      </c>
      <c r="V33" s="12">
        <v>110129.5362084033</v>
      </c>
      <c r="W33" s="26">
        <v>26773.49589999998</v>
      </c>
      <c r="X33" s="15"/>
      <c r="Y33" s="12">
        <v>1926275.5416000001</v>
      </c>
      <c r="Z33" s="12">
        <v>0</v>
      </c>
      <c r="AA33" s="12">
        <v>109828.47745821252</v>
      </c>
      <c r="AB33" s="26">
        <v>26773.49589999998</v>
      </c>
      <c r="AC33" s="15"/>
      <c r="AD33" s="12">
        <v>1926275.5416000001</v>
      </c>
      <c r="AE33" s="12">
        <v>0</v>
      </c>
      <c r="AF33" s="12">
        <v>109863.64744476718</v>
      </c>
      <c r="AG33" s="26">
        <v>26773.49589999998</v>
      </c>
      <c r="AH33" s="15"/>
    </row>
    <row r="34" spans="1:34" x14ac:dyDescent="0.3">
      <c r="A34" s="10">
        <v>8912282</v>
      </c>
      <c r="B34" s="10" t="s">
        <v>141</v>
      </c>
      <c r="C34" s="11">
        <v>179</v>
      </c>
      <c r="D34" s="12">
        <v>898522.65460000001</v>
      </c>
      <c r="E34" s="25">
        <v>0</v>
      </c>
      <c r="F34" s="25">
        <v>0</v>
      </c>
      <c r="G34" s="15"/>
      <c r="H34" s="12">
        <v>914481.59612185636</v>
      </c>
      <c r="I34" s="12">
        <v>0</v>
      </c>
      <c r="J34" s="12">
        <v>0</v>
      </c>
      <c r="K34" s="26">
        <v>15958.941521856352</v>
      </c>
      <c r="L34" s="26">
        <v>26330.098046407453</v>
      </c>
      <c r="M34" s="26">
        <v>-10371.156524551101</v>
      </c>
      <c r="N34" s="15"/>
      <c r="O34" s="12">
        <v>911334.69261377247</v>
      </c>
      <c r="P34" s="12">
        <v>0</v>
      </c>
      <c r="Q34" s="12">
        <v>0</v>
      </c>
      <c r="R34" s="26">
        <v>12812.038013772457</v>
      </c>
      <c r="S34" s="15"/>
      <c r="T34" s="12">
        <v>911038.68407485029</v>
      </c>
      <c r="U34" s="12">
        <v>0</v>
      </c>
      <c r="V34" s="12">
        <v>0</v>
      </c>
      <c r="W34" s="26">
        <v>12516.029474850278</v>
      </c>
      <c r="X34" s="15"/>
      <c r="Y34" s="12">
        <v>911456.74054790416</v>
      </c>
      <c r="Z34" s="12">
        <v>0</v>
      </c>
      <c r="AA34" s="12">
        <v>0</v>
      </c>
      <c r="AB34" s="26">
        <v>12934.085947904154</v>
      </c>
      <c r="AC34" s="15"/>
      <c r="AD34" s="12">
        <v>911170.6479071856</v>
      </c>
      <c r="AE34" s="12">
        <v>0</v>
      </c>
      <c r="AF34" s="12">
        <v>0</v>
      </c>
      <c r="AG34" s="26">
        <v>12647.993307185592</v>
      </c>
      <c r="AH34" s="15"/>
    </row>
    <row r="35" spans="1:34" x14ac:dyDescent="0.3">
      <c r="A35" s="10">
        <v>8912286</v>
      </c>
      <c r="B35" s="10" t="s">
        <v>142</v>
      </c>
      <c r="C35" s="11">
        <v>149</v>
      </c>
      <c r="D35" s="12">
        <v>764024.56199999992</v>
      </c>
      <c r="E35" s="25">
        <v>0</v>
      </c>
      <c r="F35" s="25">
        <v>0</v>
      </c>
      <c r="G35" s="15"/>
      <c r="H35" s="12">
        <v>777470.74991241377</v>
      </c>
      <c r="I35" s="12">
        <v>0</v>
      </c>
      <c r="J35" s="12">
        <v>0</v>
      </c>
      <c r="K35" s="26">
        <v>13446.18791241385</v>
      </c>
      <c r="L35" s="26">
        <v>24505.478388914606</v>
      </c>
      <c r="M35" s="26">
        <v>-11059.290476500755</v>
      </c>
      <c r="N35" s="15"/>
      <c r="O35" s="12">
        <v>774879.13468894688</v>
      </c>
      <c r="P35" s="12">
        <v>0</v>
      </c>
      <c r="Q35" s="12">
        <v>0</v>
      </c>
      <c r="R35" s="26">
        <v>10854.572688946966</v>
      </c>
      <c r="S35" s="15"/>
      <c r="T35" s="12">
        <v>774544.56900776725</v>
      </c>
      <c r="U35" s="12">
        <v>0</v>
      </c>
      <c r="V35" s="12">
        <v>0</v>
      </c>
      <c r="W35" s="26">
        <v>10520.00700776733</v>
      </c>
      <c r="X35" s="15"/>
      <c r="Y35" s="12">
        <v>774979.60790989199</v>
      </c>
      <c r="Z35" s="12">
        <v>0</v>
      </c>
      <c r="AA35" s="12">
        <v>0</v>
      </c>
      <c r="AB35" s="26">
        <v>10955.045909892069</v>
      </c>
      <c r="AC35" s="15"/>
      <c r="AD35" s="12">
        <v>774655.63756158133</v>
      </c>
      <c r="AE35" s="12">
        <v>0</v>
      </c>
      <c r="AF35" s="12">
        <v>0</v>
      </c>
      <c r="AG35" s="26">
        <v>10631.075561581412</v>
      </c>
      <c r="AH35" s="15"/>
    </row>
    <row r="36" spans="1:34" x14ac:dyDescent="0.3">
      <c r="A36" s="10">
        <v>8912299</v>
      </c>
      <c r="B36" s="10" t="s">
        <v>180</v>
      </c>
      <c r="C36" s="11">
        <v>264</v>
      </c>
      <c r="D36" s="12">
        <v>1296549.1344000001</v>
      </c>
      <c r="E36" s="25">
        <v>0</v>
      </c>
      <c r="F36" s="25">
        <v>0</v>
      </c>
      <c r="G36" s="15"/>
      <c r="H36" s="12">
        <v>1319854.623112645</v>
      </c>
      <c r="I36" s="12">
        <v>0</v>
      </c>
      <c r="J36" s="12">
        <v>0</v>
      </c>
      <c r="K36" s="26">
        <v>23305.488712644903</v>
      </c>
      <c r="L36" s="26">
        <v>39916.120417254977</v>
      </c>
      <c r="M36" s="26">
        <v>-16610.631704610074</v>
      </c>
      <c r="N36" s="15"/>
      <c r="O36" s="12">
        <v>1315044.9089167153</v>
      </c>
      <c r="P36" s="12">
        <v>0</v>
      </c>
      <c r="Q36" s="12">
        <v>0</v>
      </c>
      <c r="R36" s="26">
        <v>18495.774516715202</v>
      </c>
      <c r="S36" s="15"/>
      <c r="T36" s="12">
        <v>1314865.1827548384</v>
      </c>
      <c r="U36" s="12">
        <v>0</v>
      </c>
      <c r="V36" s="12">
        <v>0</v>
      </c>
      <c r="W36" s="26">
        <v>18316.048354838276</v>
      </c>
      <c r="X36" s="15"/>
      <c r="Y36" s="12">
        <v>1315231.2456733135</v>
      </c>
      <c r="Z36" s="12">
        <v>0</v>
      </c>
      <c r="AA36" s="12">
        <v>0</v>
      </c>
      <c r="AB36" s="26">
        <v>18682.111273313407</v>
      </c>
      <c r="AC36" s="15"/>
      <c r="AD36" s="12">
        <v>1315056.7882926683</v>
      </c>
      <c r="AE36" s="12">
        <v>0</v>
      </c>
      <c r="AF36" s="12">
        <v>0</v>
      </c>
      <c r="AG36" s="26">
        <v>18507.653892668197</v>
      </c>
      <c r="AH36" s="15"/>
    </row>
    <row r="37" spans="1:34" x14ac:dyDescent="0.3">
      <c r="A37" s="10">
        <v>8912300</v>
      </c>
      <c r="B37" s="10" t="s">
        <v>143</v>
      </c>
      <c r="C37" s="11">
        <v>189</v>
      </c>
      <c r="D37" s="12">
        <v>1042353.1878</v>
      </c>
      <c r="E37" s="25">
        <v>0</v>
      </c>
      <c r="F37" s="25">
        <v>0</v>
      </c>
      <c r="G37" s="15"/>
      <c r="H37" s="12">
        <v>1060922.4488129215</v>
      </c>
      <c r="I37" s="12">
        <v>0</v>
      </c>
      <c r="J37" s="12">
        <v>0</v>
      </c>
      <c r="K37" s="26">
        <v>18569.261012921575</v>
      </c>
      <c r="L37" s="26">
        <v>33082.875883503933</v>
      </c>
      <c r="M37" s="26">
        <v>-14513.614870582358</v>
      </c>
      <c r="N37" s="15"/>
      <c r="O37" s="12">
        <v>1057212.5754565885</v>
      </c>
      <c r="P37" s="12">
        <v>0</v>
      </c>
      <c r="Q37" s="12">
        <v>0</v>
      </c>
      <c r="R37" s="26">
        <v>14859.387656588573</v>
      </c>
      <c r="S37" s="15"/>
      <c r="T37" s="12">
        <v>1056955.7658426967</v>
      </c>
      <c r="U37" s="12">
        <v>0</v>
      </c>
      <c r="V37" s="12">
        <v>0</v>
      </c>
      <c r="W37" s="26">
        <v>14602.578042696696</v>
      </c>
      <c r="X37" s="15"/>
      <c r="Y37" s="12">
        <v>1057356.5348488253</v>
      </c>
      <c r="Z37" s="12">
        <v>0</v>
      </c>
      <c r="AA37" s="12">
        <v>0</v>
      </c>
      <c r="AB37" s="26">
        <v>15003.347048825352</v>
      </c>
      <c r="AC37" s="15"/>
      <c r="AD37" s="12">
        <v>1057108.8426353422</v>
      </c>
      <c r="AE37" s="12">
        <v>0</v>
      </c>
      <c r="AF37" s="12">
        <v>0</v>
      </c>
      <c r="AG37" s="26">
        <v>14755.654835342197</v>
      </c>
      <c r="AH37" s="15"/>
    </row>
    <row r="38" spans="1:34" x14ac:dyDescent="0.3">
      <c r="A38" s="10">
        <v>8912301</v>
      </c>
      <c r="B38" s="10" t="s">
        <v>181</v>
      </c>
      <c r="C38" s="11">
        <v>130</v>
      </c>
      <c r="D38" s="12">
        <v>737215.80379999999</v>
      </c>
      <c r="E38" s="25">
        <v>0</v>
      </c>
      <c r="F38" s="25">
        <v>0</v>
      </c>
      <c r="G38" s="15"/>
      <c r="H38" s="12">
        <v>750255.00901635014</v>
      </c>
      <c r="I38" s="12">
        <v>0</v>
      </c>
      <c r="J38" s="12">
        <v>0</v>
      </c>
      <c r="K38" s="26">
        <v>13039.20521635015</v>
      </c>
      <c r="L38" s="26">
        <v>21802.216178135015</v>
      </c>
      <c r="M38" s="26">
        <v>-8763.0109617848648</v>
      </c>
      <c r="N38" s="15"/>
      <c r="O38" s="12">
        <v>747775.42561241123</v>
      </c>
      <c r="P38" s="12">
        <v>0</v>
      </c>
      <c r="Q38" s="12">
        <v>0</v>
      </c>
      <c r="R38" s="26">
        <v>10559.621812411235</v>
      </c>
      <c r="S38" s="15"/>
      <c r="T38" s="12">
        <v>747432.82344219298</v>
      </c>
      <c r="U38" s="12">
        <v>0</v>
      </c>
      <c r="V38" s="12">
        <v>0</v>
      </c>
      <c r="W38" s="26">
        <v>10217.019642192987</v>
      </c>
      <c r="X38" s="15"/>
      <c r="Y38" s="12">
        <v>747871.58058206108</v>
      </c>
      <c r="Z38" s="12">
        <v>0</v>
      </c>
      <c r="AA38" s="12">
        <v>0</v>
      </c>
      <c r="AB38" s="26">
        <v>10655.77678206109</v>
      </c>
      <c r="AC38" s="15"/>
      <c r="AD38" s="12">
        <v>747540.60193502507</v>
      </c>
      <c r="AE38" s="12">
        <v>0</v>
      </c>
      <c r="AF38" s="12">
        <v>0</v>
      </c>
      <c r="AG38" s="26">
        <v>10324.798135025077</v>
      </c>
      <c r="AH38" s="15"/>
    </row>
    <row r="39" spans="1:34" x14ac:dyDescent="0.3">
      <c r="A39" s="10">
        <v>8912308</v>
      </c>
      <c r="B39" s="10" t="s">
        <v>183</v>
      </c>
      <c r="C39" s="11">
        <v>121</v>
      </c>
      <c r="D39" s="12">
        <v>684550.14890000003</v>
      </c>
      <c r="E39" s="25">
        <v>0</v>
      </c>
      <c r="F39" s="25">
        <v>0</v>
      </c>
      <c r="G39" s="15"/>
      <c r="H39" s="12">
        <v>696602.59526092757</v>
      </c>
      <c r="I39" s="12">
        <v>0</v>
      </c>
      <c r="J39" s="12">
        <v>0</v>
      </c>
      <c r="K39" s="26">
        <v>12052.446360927541</v>
      </c>
      <c r="L39" s="26">
        <v>18182.676995801623</v>
      </c>
      <c r="M39" s="26">
        <v>-6130.2306348740822</v>
      </c>
      <c r="N39" s="15"/>
      <c r="O39" s="12">
        <v>694356.11300501751</v>
      </c>
      <c r="P39" s="12">
        <v>0</v>
      </c>
      <c r="Q39" s="12">
        <v>0</v>
      </c>
      <c r="R39" s="26">
        <v>9805.9641050174832</v>
      </c>
      <c r="S39" s="15"/>
      <c r="T39" s="12">
        <v>693997.30526958453</v>
      </c>
      <c r="U39" s="12">
        <v>0</v>
      </c>
      <c r="V39" s="12">
        <v>0</v>
      </c>
      <c r="W39" s="26">
        <v>9447.1563695844961</v>
      </c>
      <c r="X39" s="15"/>
      <c r="Y39" s="12">
        <v>694443.32220318273</v>
      </c>
      <c r="Z39" s="12">
        <v>0</v>
      </c>
      <c r="AA39" s="12">
        <v>0</v>
      </c>
      <c r="AB39" s="26">
        <v>9893.1733031827025</v>
      </c>
      <c r="AC39" s="15"/>
      <c r="AD39" s="12">
        <v>694096.74686252</v>
      </c>
      <c r="AE39" s="12">
        <v>0</v>
      </c>
      <c r="AF39" s="12">
        <v>0</v>
      </c>
      <c r="AG39" s="26">
        <v>9546.5979625199689</v>
      </c>
      <c r="AH39" s="15"/>
    </row>
    <row r="40" spans="1:34" x14ac:dyDescent="0.3">
      <c r="A40" s="10">
        <v>8912316</v>
      </c>
      <c r="B40" s="10" t="s">
        <v>184</v>
      </c>
      <c r="C40" s="11">
        <v>237</v>
      </c>
      <c r="D40" s="12">
        <v>1094464.2450000001</v>
      </c>
      <c r="E40" s="25">
        <v>0</v>
      </c>
      <c r="F40" s="25">
        <v>16265.999132978613</v>
      </c>
      <c r="G40" s="15"/>
      <c r="H40" s="12">
        <v>1107638.415</v>
      </c>
      <c r="I40" s="12">
        <v>0</v>
      </c>
      <c r="J40" s="12">
        <v>10204.916672377614</v>
      </c>
      <c r="K40" s="26">
        <v>13174.169999999925</v>
      </c>
      <c r="L40" s="26">
        <v>26880.313299999805</v>
      </c>
      <c r="M40" s="26">
        <v>-13706.14329999988</v>
      </c>
      <c r="N40" s="15"/>
      <c r="O40" s="12">
        <v>1107638.415</v>
      </c>
      <c r="P40" s="12">
        <v>0</v>
      </c>
      <c r="Q40" s="12">
        <v>14107.862548699835</v>
      </c>
      <c r="R40" s="26">
        <v>13174.169999999925</v>
      </c>
      <c r="S40" s="15"/>
      <c r="T40" s="12">
        <v>1107638.415</v>
      </c>
      <c r="U40" s="12">
        <v>0</v>
      </c>
      <c r="V40" s="12">
        <v>14350.734963475028</v>
      </c>
      <c r="W40" s="26">
        <v>13174.169999999925</v>
      </c>
      <c r="X40" s="15"/>
      <c r="Y40" s="12">
        <v>1107638.415</v>
      </c>
      <c r="Z40" s="12">
        <v>0</v>
      </c>
      <c r="AA40" s="12">
        <v>13956.604143439792</v>
      </c>
      <c r="AB40" s="26">
        <v>13174.169999999925</v>
      </c>
      <c r="AC40" s="15"/>
      <c r="AD40" s="12">
        <v>1107638.415</v>
      </c>
      <c r="AE40" s="12">
        <v>0</v>
      </c>
      <c r="AF40" s="12">
        <v>14191.744279432343</v>
      </c>
      <c r="AG40" s="26">
        <v>13174.169999999925</v>
      </c>
      <c r="AH40" s="15"/>
    </row>
    <row r="41" spans="1:34" x14ac:dyDescent="0.3">
      <c r="A41" s="10">
        <v>8912317</v>
      </c>
      <c r="B41" s="10" t="s">
        <v>185</v>
      </c>
      <c r="C41" s="11">
        <v>144</v>
      </c>
      <c r="D41" s="12">
        <v>722507.01089999999</v>
      </c>
      <c r="E41" s="25">
        <v>0</v>
      </c>
      <c r="F41" s="25">
        <v>0</v>
      </c>
      <c r="G41" s="15"/>
      <c r="H41" s="12">
        <v>735118.66731184023</v>
      </c>
      <c r="I41" s="12">
        <v>0</v>
      </c>
      <c r="J41" s="12">
        <v>0</v>
      </c>
      <c r="K41" s="26">
        <v>12611.656411840231</v>
      </c>
      <c r="L41" s="26">
        <v>21455.961077272077</v>
      </c>
      <c r="M41" s="26">
        <v>-8844.3046654318459</v>
      </c>
      <c r="N41" s="15"/>
      <c r="O41" s="12">
        <v>732708.43378015643</v>
      </c>
      <c r="P41" s="12">
        <v>0</v>
      </c>
      <c r="Q41" s="12">
        <v>0</v>
      </c>
      <c r="R41" s="26">
        <v>10201.422880156431</v>
      </c>
      <c r="S41" s="15"/>
      <c r="T41" s="12">
        <v>732361.19850787427</v>
      </c>
      <c r="U41" s="12">
        <v>0</v>
      </c>
      <c r="V41" s="12">
        <v>0</v>
      </c>
      <c r="W41" s="26">
        <v>9854.1876078742789</v>
      </c>
      <c r="X41" s="15"/>
      <c r="Y41" s="12">
        <v>732801.81078671815</v>
      </c>
      <c r="Z41" s="12">
        <v>0</v>
      </c>
      <c r="AA41" s="12">
        <v>0</v>
      </c>
      <c r="AB41" s="26">
        <v>10294.79988671816</v>
      </c>
      <c r="AC41" s="15"/>
      <c r="AD41" s="12">
        <v>732465.97432716493</v>
      </c>
      <c r="AE41" s="12">
        <v>0</v>
      </c>
      <c r="AF41" s="12">
        <v>0</v>
      </c>
      <c r="AG41" s="26">
        <v>9958.9634271649411</v>
      </c>
      <c r="AH41" s="15"/>
    </row>
    <row r="42" spans="1:34" x14ac:dyDescent="0.3">
      <c r="A42" s="10">
        <v>8912346</v>
      </c>
      <c r="B42" s="10" t="s">
        <v>186</v>
      </c>
      <c r="C42" s="11">
        <v>77</v>
      </c>
      <c r="D42" s="12">
        <v>507641.57159999997</v>
      </c>
      <c r="E42" s="25">
        <v>0</v>
      </c>
      <c r="F42" s="25">
        <v>0</v>
      </c>
      <c r="G42" s="15"/>
      <c r="H42" s="12">
        <v>516403.6204706034</v>
      </c>
      <c r="I42" s="12">
        <v>0</v>
      </c>
      <c r="J42" s="12">
        <v>0</v>
      </c>
      <c r="K42" s="26">
        <v>8762.0488706034375</v>
      </c>
      <c r="L42" s="26">
        <v>14049.847962413856</v>
      </c>
      <c r="M42" s="26">
        <v>-5287.7990918104188</v>
      </c>
      <c r="N42" s="15"/>
      <c r="O42" s="12">
        <v>514882.73561609193</v>
      </c>
      <c r="P42" s="12">
        <v>0</v>
      </c>
      <c r="Q42" s="12">
        <v>0</v>
      </c>
      <c r="R42" s="26">
        <v>7241.1640160919633</v>
      </c>
      <c r="S42" s="15"/>
      <c r="T42" s="12">
        <v>514472.81509310345</v>
      </c>
      <c r="U42" s="12">
        <v>0</v>
      </c>
      <c r="V42" s="12">
        <v>0</v>
      </c>
      <c r="W42" s="26">
        <v>6831.2434931034804</v>
      </c>
      <c r="X42" s="15"/>
      <c r="Y42" s="12">
        <v>514941.79641206888</v>
      </c>
      <c r="Z42" s="12">
        <v>0</v>
      </c>
      <c r="AA42" s="12">
        <v>0</v>
      </c>
      <c r="AB42" s="26">
        <v>7300.2248120689183</v>
      </c>
      <c r="AC42" s="15"/>
      <c r="AD42" s="12">
        <v>514547.54861034476</v>
      </c>
      <c r="AE42" s="12">
        <v>0</v>
      </c>
      <c r="AF42" s="12">
        <v>0</v>
      </c>
      <c r="AG42" s="26">
        <v>6905.9770103447954</v>
      </c>
      <c r="AH42" s="15"/>
    </row>
    <row r="43" spans="1:34" x14ac:dyDescent="0.3">
      <c r="A43" s="10">
        <v>8912395</v>
      </c>
      <c r="B43" s="10" t="s">
        <v>188</v>
      </c>
      <c r="C43" s="11">
        <v>185</v>
      </c>
      <c r="D43" s="12">
        <v>921229.79070000001</v>
      </c>
      <c r="E43" s="25">
        <v>0</v>
      </c>
      <c r="F43" s="25">
        <v>0</v>
      </c>
      <c r="G43" s="15"/>
      <c r="H43" s="12">
        <v>937535.11821154528</v>
      </c>
      <c r="I43" s="12">
        <v>0</v>
      </c>
      <c r="J43" s="12">
        <v>0</v>
      </c>
      <c r="K43" s="26">
        <v>16305.327511545271</v>
      </c>
      <c r="L43" s="26">
        <v>30755.495923026581</v>
      </c>
      <c r="M43" s="26">
        <v>-14450.168411481311</v>
      </c>
      <c r="N43" s="15"/>
      <c r="O43" s="12">
        <v>934291.43856924237</v>
      </c>
      <c r="P43" s="12">
        <v>0</v>
      </c>
      <c r="Q43" s="12">
        <v>0</v>
      </c>
      <c r="R43" s="26">
        <v>13061.647869242355</v>
      </c>
      <c r="S43" s="15"/>
      <c r="T43" s="12">
        <v>934002.1843607967</v>
      </c>
      <c r="U43" s="12">
        <v>0</v>
      </c>
      <c r="V43" s="12">
        <v>0</v>
      </c>
      <c r="W43" s="26">
        <v>12772.39366079669</v>
      </c>
      <c r="X43" s="15"/>
      <c r="Y43" s="12">
        <v>934417.29882530705</v>
      </c>
      <c r="Z43" s="12">
        <v>0</v>
      </c>
      <c r="AA43" s="12">
        <v>0</v>
      </c>
      <c r="AB43" s="26">
        <v>13187.508125307038</v>
      </c>
      <c r="AC43" s="15"/>
      <c r="AD43" s="12">
        <v>934139.02460338431</v>
      </c>
      <c r="AE43" s="12">
        <v>0</v>
      </c>
      <c r="AF43" s="12">
        <v>0</v>
      </c>
      <c r="AG43" s="26">
        <v>12909.233903384302</v>
      </c>
      <c r="AH43" s="15"/>
    </row>
    <row r="44" spans="1:34" x14ac:dyDescent="0.3">
      <c r="A44" s="10">
        <v>8912406</v>
      </c>
      <c r="B44" s="10" t="s">
        <v>292</v>
      </c>
      <c r="C44" s="11">
        <v>184</v>
      </c>
      <c r="D44" s="12">
        <v>1038678.6888</v>
      </c>
      <c r="E44" s="25">
        <v>0</v>
      </c>
      <c r="F44" s="25">
        <v>0</v>
      </c>
      <c r="G44" s="15"/>
      <c r="H44" s="12">
        <v>1056916.5601019345</v>
      </c>
      <c r="I44" s="12">
        <v>0</v>
      </c>
      <c r="J44" s="12">
        <v>0</v>
      </c>
      <c r="K44" s="26">
        <v>18237.871301934472</v>
      </c>
      <c r="L44" s="26">
        <v>33270.10092052957</v>
      </c>
      <c r="M44" s="26">
        <v>-15032.229618595098</v>
      </c>
      <c r="N44" s="15"/>
      <c r="O44" s="12">
        <v>1053255.1262197921</v>
      </c>
      <c r="P44" s="12">
        <v>0</v>
      </c>
      <c r="Q44" s="12">
        <v>0</v>
      </c>
      <c r="R44" s="26">
        <v>14576.437419792055</v>
      </c>
      <c r="S44" s="15"/>
      <c r="T44" s="12">
        <v>1052994.9554911051</v>
      </c>
      <c r="U44" s="12">
        <v>0</v>
      </c>
      <c r="V44" s="12">
        <v>0</v>
      </c>
      <c r="W44" s="26">
        <v>14316.266691105091</v>
      </c>
      <c r="X44" s="15"/>
      <c r="Y44" s="12">
        <v>1053397.3428227955</v>
      </c>
      <c r="Z44" s="12">
        <v>0</v>
      </c>
      <c r="AA44" s="12">
        <v>0</v>
      </c>
      <c r="AB44" s="26">
        <v>14718.654022795497</v>
      </c>
      <c r="AC44" s="15"/>
      <c r="AD44" s="12">
        <v>1053146.1051972276</v>
      </c>
      <c r="AE44" s="12">
        <v>0</v>
      </c>
      <c r="AF44" s="12">
        <v>0</v>
      </c>
      <c r="AG44" s="26">
        <v>14467.416397227556</v>
      </c>
      <c r="AH44" s="15"/>
    </row>
    <row r="45" spans="1:34" x14ac:dyDescent="0.3">
      <c r="A45" s="10">
        <v>8912416</v>
      </c>
      <c r="B45" s="10" t="s">
        <v>189</v>
      </c>
      <c r="C45" s="11">
        <v>236</v>
      </c>
      <c r="D45" s="12">
        <v>1135375.7819000001</v>
      </c>
      <c r="E45" s="25">
        <v>0</v>
      </c>
      <c r="F45" s="25">
        <v>0</v>
      </c>
      <c r="G45" s="15"/>
      <c r="H45" s="12">
        <v>1155635.5201089364</v>
      </c>
      <c r="I45" s="12">
        <v>0</v>
      </c>
      <c r="J45" s="12">
        <v>0</v>
      </c>
      <c r="K45" s="26">
        <v>20259.738208936295</v>
      </c>
      <c r="L45" s="26">
        <v>34715.666377730202</v>
      </c>
      <c r="M45" s="26">
        <v>-14455.928168793907</v>
      </c>
      <c r="N45" s="15"/>
      <c r="O45" s="12">
        <v>1151494.0545035463</v>
      </c>
      <c r="P45" s="12">
        <v>0</v>
      </c>
      <c r="Q45" s="12">
        <v>0</v>
      </c>
      <c r="R45" s="26">
        <v>16118.272603546269</v>
      </c>
      <c r="S45" s="15"/>
      <c r="T45" s="12">
        <v>1151267.6021489361</v>
      </c>
      <c r="U45" s="12">
        <v>0</v>
      </c>
      <c r="V45" s="12">
        <v>0</v>
      </c>
      <c r="W45" s="26">
        <v>15891.82024893607</v>
      </c>
      <c r="X45" s="15"/>
      <c r="Y45" s="12">
        <v>1151654.7458936172</v>
      </c>
      <c r="Z45" s="12">
        <v>0</v>
      </c>
      <c r="AA45" s="12">
        <v>0</v>
      </c>
      <c r="AB45" s="26">
        <v>16278.963993617101</v>
      </c>
      <c r="AC45" s="15"/>
      <c r="AD45" s="12">
        <v>1151437.0592553192</v>
      </c>
      <c r="AE45" s="12">
        <v>0</v>
      </c>
      <c r="AF45" s="12">
        <v>0</v>
      </c>
      <c r="AG45" s="26">
        <v>16061.277355319122</v>
      </c>
      <c r="AH45" s="15"/>
    </row>
    <row r="46" spans="1:34" x14ac:dyDescent="0.3">
      <c r="A46" s="10">
        <v>8912436</v>
      </c>
      <c r="B46" s="10" t="s">
        <v>190</v>
      </c>
      <c r="C46" s="11">
        <v>169</v>
      </c>
      <c r="D46" s="12">
        <v>853792.20640000002</v>
      </c>
      <c r="E46" s="25">
        <v>0</v>
      </c>
      <c r="F46" s="25">
        <v>0</v>
      </c>
      <c r="G46" s="15"/>
      <c r="H46" s="12">
        <v>868385.09803897049</v>
      </c>
      <c r="I46" s="12">
        <v>0</v>
      </c>
      <c r="J46" s="12">
        <v>0</v>
      </c>
      <c r="K46" s="26">
        <v>14592.891638970468</v>
      </c>
      <c r="L46" s="26">
        <v>25495.270910506486</v>
      </c>
      <c r="M46" s="26">
        <v>-10902.379271536018</v>
      </c>
      <c r="N46" s="15"/>
      <c r="O46" s="12">
        <v>865534.20454640512</v>
      </c>
      <c r="P46" s="12">
        <v>0</v>
      </c>
      <c r="Q46" s="12">
        <v>0</v>
      </c>
      <c r="R46" s="26">
        <v>11741.998146405094</v>
      </c>
      <c r="S46" s="15"/>
      <c r="T46" s="12">
        <v>865217.4496019606</v>
      </c>
      <c r="U46" s="12">
        <v>0</v>
      </c>
      <c r="V46" s="12">
        <v>0</v>
      </c>
      <c r="W46" s="26">
        <v>11425.243201960577</v>
      </c>
      <c r="X46" s="15"/>
      <c r="Y46" s="12">
        <v>865644.91360686265</v>
      </c>
      <c r="Z46" s="12">
        <v>0</v>
      </c>
      <c r="AA46" s="12">
        <v>0</v>
      </c>
      <c r="AB46" s="26">
        <v>11852.707206862629</v>
      </c>
      <c r="AC46" s="15"/>
      <c r="AD46" s="12">
        <v>865340.51239607832</v>
      </c>
      <c r="AE46" s="12">
        <v>0</v>
      </c>
      <c r="AF46" s="12">
        <v>0</v>
      </c>
      <c r="AG46" s="26">
        <v>11548.305996078299</v>
      </c>
      <c r="AH46" s="15"/>
    </row>
    <row r="47" spans="1:34" x14ac:dyDescent="0.3">
      <c r="A47" s="10">
        <v>8912440</v>
      </c>
      <c r="B47" s="10" t="s">
        <v>191</v>
      </c>
      <c r="C47" s="11">
        <v>287</v>
      </c>
      <c r="D47" s="12">
        <v>1477289.0182</v>
      </c>
      <c r="E47" s="25">
        <v>0</v>
      </c>
      <c r="F47" s="25">
        <v>0</v>
      </c>
      <c r="G47" s="15"/>
      <c r="H47" s="12">
        <v>1504068.8007544184</v>
      </c>
      <c r="I47" s="12">
        <v>0</v>
      </c>
      <c r="J47" s="12">
        <v>0</v>
      </c>
      <c r="K47" s="26">
        <v>26779.782554418314</v>
      </c>
      <c r="L47" s="26">
        <v>45708.18730873731</v>
      </c>
      <c r="M47" s="26">
        <v>-18928.404754318995</v>
      </c>
      <c r="N47" s="15"/>
      <c r="O47" s="12">
        <v>1498522.8473539562</v>
      </c>
      <c r="P47" s="12">
        <v>0</v>
      </c>
      <c r="Q47" s="12">
        <v>0</v>
      </c>
      <c r="R47" s="26">
        <v>21233.829153956147</v>
      </c>
      <c r="S47" s="15"/>
      <c r="T47" s="12">
        <v>1498394.0596268072</v>
      </c>
      <c r="U47" s="12">
        <v>0</v>
      </c>
      <c r="V47" s="12">
        <v>0</v>
      </c>
      <c r="W47" s="26">
        <v>21105.041426807176</v>
      </c>
      <c r="X47" s="15"/>
      <c r="Y47" s="12">
        <v>1498738.5305343824</v>
      </c>
      <c r="Z47" s="12">
        <v>0</v>
      </c>
      <c r="AA47" s="12">
        <v>0</v>
      </c>
      <c r="AB47" s="26">
        <v>21449.512334382394</v>
      </c>
      <c r="AC47" s="15"/>
      <c r="AD47" s="12">
        <v>1498615.2242684292</v>
      </c>
      <c r="AE47" s="12">
        <v>0</v>
      </c>
      <c r="AF47" s="12">
        <v>0</v>
      </c>
      <c r="AG47" s="26">
        <v>21326.206068429165</v>
      </c>
      <c r="AH47" s="15"/>
    </row>
    <row r="48" spans="1:34" x14ac:dyDescent="0.3">
      <c r="A48" s="10">
        <v>8912444</v>
      </c>
      <c r="B48" s="10" t="s">
        <v>192</v>
      </c>
      <c r="C48" s="11">
        <v>194</v>
      </c>
      <c r="D48" s="12">
        <v>1005442.8722</v>
      </c>
      <c r="E48" s="25">
        <v>0</v>
      </c>
      <c r="F48" s="25">
        <v>0</v>
      </c>
      <c r="G48" s="15"/>
      <c r="H48" s="12">
        <v>1023369.2662596871</v>
      </c>
      <c r="I48" s="12">
        <v>0</v>
      </c>
      <c r="J48" s="12">
        <v>0</v>
      </c>
      <c r="K48" s="26">
        <v>17926.394059687154</v>
      </c>
      <c r="L48" s="26">
        <v>30084.565147618181</v>
      </c>
      <c r="M48" s="26">
        <v>-12158.171087931027</v>
      </c>
      <c r="N48" s="15"/>
      <c r="O48" s="12">
        <v>1019775.8444140253</v>
      </c>
      <c r="P48" s="12">
        <v>0</v>
      </c>
      <c r="Q48" s="12">
        <v>0</v>
      </c>
      <c r="R48" s="26">
        <v>14332.972214025329</v>
      </c>
      <c r="S48" s="15"/>
      <c r="T48" s="12">
        <v>1019510.7237430769</v>
      </c>
      <c r="U48" s="12">
        <v>0</v>
      </c>
      <c r="V48" s="12">
        <v>0</v>
      </c>
      <c r="W48" s="26">
        <v>14067.851543076918</v>
      </c>
      <c r="X48" s="15"/>
      <c r="Y48" s="12">
        <v>1019915.3362332352</v>
      </c>
      <c r="Z48" s="12">
        <v>0</v>
      </c>
      <c r="AA48" s="12">
        <v>0</v>
      </c>
      <c r="AB48" s="26">
        <v>14472.464033235214</v>
      </c>
      <c r="AC48" s="15"/>
      <c r="AD48" s="12">
        <v>1019660.7021352339</v>
      </c>
      <c r="AE48" s="12">
        <v>0</v>
      </c>
      <c r="AF48" s="12">
        <v>0</v>
      </c>
      <c r="AG48" s="26">
        <v>14217.829935233924</v>
      </c>
      <c r="AH48" s="15"/>
    </row>
    <row r="49" spans="1:34" x14ac:dyDescent="0.3">
      <c r="A49" s="10">
        <v>8912450</v>
      </c>
      <c r="B49" s="10" t="s">
        <v>193</v>
      </c>
      <c r="C49" s="11">
        <v>28</v>
      </c>
      <c r="D49" s="12">
        <v>267770.10209999996</v>
      </c>
      <c r="E49" s="25">
        <v>0</v>
      </c>
      <c r="F49" s="25">
        <v>0</v>
      </c>
      <c r="G49" s="15"/>
      <c r="H49" s="12">
        <v>272112.32840206899</v>
      </c>
      <c r="I49" s="12">
        <v>0</v>
      </c>
      <c r="J49" s="12">
        <v>0</v>
      </c>
      <c r="K49" s="26">
        <v>4342.2263020690298</v>
      </c>
      <c r="L49" s="26">
        <v>7302.9134549425798</v>
      </c>
      <c r="M49" s="26">
        <v>-2960.6871528735501</v>
      </c>
      <c r="N49" s="15"/>
      <c r="O49" s="12">
        <v>271564.72438850574</v>
      </c>
      <c r="P49" s="12">
        <v>0</v>
      </c>
      <c r="Q49" s="12">
        <v>0</v>
      </c>
      <c r="R49" s="26">
        <v>3794.6222885057796</v>
      </c>
      <c r="S49" s="15"/>
      <c r="T49" s="12">
        <v>271086.86326206895</v>
      </c>
      <c r="U49" s="12">
        <v>0</v>
      </c>
      <c r="V49" s="12">
        <v>0</v>
      </c>
      <c r="W49" s="26">
        <v>3316.7611620689859</v>
      </c>
      <c r="X49" s="15"/>
      <c r="Y49" s="12">
        <v>271586.01264137932</v>
      </c>
      <c r="Z49" s="12">
        <v>0</v>
      </c>
      <c r="AA49" s="12">
        <v>0</v>
      </c>
      <c r="AB49" s="26">
        <v>3815.9105413793586</v>
      </c>
      <c r="AC49" s="15"/>
      <c r="AD49" s="12">
        <v>271126.52160689654</v>
      </c>
      <c r="AE49" s="12">
        <v>0</v>
      </c>
      <c r="AF49" s="12">
        <v>0</v>
      </c>
      <c r="AG49" s="26">
        <v>3356.4195068965782</v>
      </c>
      <c r="AH49" s="15"/>
    </row>
    <row r="50" spans="1:34" x14ac:dyDescent="0.3">
      <c r="A50" s="10">
        <v>8912464</v>
      </c>
      <c r="B50" s="10" t="s">
        <v>194</v>
      </c>
      <c r="C50" s="11">
        <v>415</v>
      </c>
      <c r="D50" s="12">
        <v>2004800.9652999998</v>
      </c>
      <c r="E50" s="25">
        <v>0</v>
      </c>
      <c r="F50" s="25">
        <v>0</v>
      </c>
      <c r="G50" s="15"/>
      <c r="H50" s="12">
        <v>2041095.987004431</v>
      </c>
      <c r="I50" s="12">
        <v>0</v>
      </c>
      <c r="J50" s="12">
        <v>0</v>
      </c>
      <c r="K50" s="26">
        <v>36295.021704431158</v>
      </c>
      <c r="L50" s="26">
        <v>69870.891913717613</v>
      </c>
      <c r="M50" s="26">
        <v>-33575.870209286455</v>
      </c>
      <c r="N50" s="15"/>
      <c r="O50" s="12">
        <v>2033446.1977059701</v>
      </c>
      <c r="P50" s="12">
        <v>0</v>
      </c>
      <c r="Q50" s="12">
        <v>0</v>
      </c>
      <c r="R50" s="26">
        <v>28645.232405970339</v>
      </c>
      <c r="S50" s="15"/>
      <c r="T50" s="12">
        <v>2033464.3180174753</v>
      </c>
      <c r="U50" s="12">
        <v>0</v>
      </c>
      <c r="V50" s="12">
        <v>0</v>
      </c>
      <c r="W50" s="26">
        <v>28663.3527174755</v>
      </c>
      <c r="X50" s="15"/>
      <c r="Y50" s="12">
        <v>2033744.2974283635</v>
      </c>
      <c r="Z50" s="12">
        <v>0</v>
      </c>
      <c r="AA50" s="12">
        <v>0</v>
      </c>
      <c r="AB50" s="26">
        <v>28943.332128363661</v>
      </c>
      <c r="AC50" s="15"/>
      <c r="AD50" s="12">
        <v>2033762.5797191861</v>
      </c>
      <c r="AE50" s="12">
        <v>0</v>
      </c>
      <c r="AF50" s="12">
        <v>0</v>
      </c>
      <c r="AG50" s="26">
        <v>28961.614419186255</v>
      </c>
      <c r="AH50" s="15"/>
    </row>
    <row r="51" spans="1:34" x14ac:dyDescent="0.3">
      <c r="A51" s="10">
        <v>8912466</v>
      </c>
      <c r="B51" s="10" t="s">
        <v>145</v>
      </c>
      <c r="C51" s="11">
        <v>273</v>
      </c>
      <c r="D51" s="12">
        <v>1493310.9808999998</v>
      </c>
      <c r="E51" s="25">
        <v>0</v>
      </c>
      <c r="F51" s="25">
        <v>0</v>
      </c>
      <c r="G51" s="15"/>
      <c r="H51" s="12">
        <v>1520448.145501476</v>
      </c>
      <c r="I51" s="12">
        <v>0</v>
      </c>
      <c r="J51" s="12">
        <v>0</v>
      </c>
      <c r="K51" s="26">
        <v>27137.164601476165</v>
      </c>
      <c r="L51" s="26">
        <v>44457.511235838989</v>
      </c>
      <c r="M51" s="26">
        <v>-17320.346634362824</v>
      </c>
      <c r="N51" s="15"/>
      <c r="O51" s="12">
        <v>1514824.9951428887</v>
      </c>
      <c r="P51" s="12">
        <v>0</v>
      </c>
      <c r="Q51" s="12">
        <v>0</v>
      </c>
      <c r="R51" s="26">
        <v>21514.014242888894</v>
      </c>
      <c r="S51" s="15"/>
      <c r="T51" s="12">
        <v>1514701.4157765585</v>
      </c>
      <c r="U51" s="12">
        <v>0</v>
      </c>
      <c r="V51" s="12">
        <v>0</v>
      </c>
      <c r="W51" s="26">
        <v>21390.434876558604</v>
      </c>
      <c r="X51" s="15"/>
      <c r="Y51" s="12">
        <v>1515043.7816046972</v>
      </c>
      <c r="Z51" s="12">
        <v>0</v>
      </c>
      <c r="AA51" s="12">
        <v>0</v>
      </c>
      <c r="AB51" s="26">
        <v>21732.80070469738</v>
      </c>
      <c r="AC51" s="15"/>
      <c r="AD51" s="12">
        <v>1514925.193757792</v>
      </c>
      <c r="AE51" s="12">
        <v>0</v>
      </c>
      <c r="AF51" s="12">
        <v>0</v>
      </c>
      <c r="AG51" s="26">
        <v>21614.212857792154</v>
      </c>
      <c r="AH51" s="15"/>
    </row>
    <row r="52" spans="1:34" x14ac:dyDescent="0.3">
      <c r="A52" s="10">
        <v>8912470</v>
      </c>
      <c r="B52" s="10" t="s">
        <v>195</v>
      </c>
      <c r="C52" s="11">
        <v>199</v>
      </c>
      <c r="D52" s="12">
        <v>1098320.3032</v>
      </c>
      <c r="E52" s="25">
        <v>0</v>
      </c>
      <c r="F52" s="25">
        <v>0</v>
      </c>
      <c r="G52" s="15"/>
      <c r="H52" s="12">
        <v>1117866.2892868752</v>
      </c>
      <c r="I52" s="12">
        <v>0</v>
      </c>
      <c r="J52" s="12">
        <v>0</v>
      </c>
      <c r="K52" s="26">
        <v>19545.9860868752</v>
      </c>
      <c r="L52" s="26">
        <v>34743.732837182237</v>
      </c>
      <c r="M52" s="26">
        <v>-15197.746750307037</v>
      </c>
      <c r="N52" s="15"/>
      <c r="O52" s="12">
        <v>1113930.0521489396</v>
      </c>
      <c r="P52" s="12">
        <v>0</v>
      </c>
      <c r="Q52" s="12">
        <v>0</v>
      </c>
      <c r="R52" s="26">
        <v>15609.74894893961</v>
      </c>
      <c r="S52" s="15"/>
      <c r="T52" s="12">
        <v>1113689.0233334375</v>
      </c>
      <c r="U52" s="12">
        <v>0</v>
      </c>
      <c r="V52" s="12">
        <v>0</v>
      </c>
      <c r="W52" s="26">
        <v>15368.720133437542</v>
      </c>
      <c r="X52" s="15"/>
      <c r="Y52" s="12">
        <v>1114083.149644264</v>
      </c>
      <c r="Z52" s="12">
        <v>0</v>
      </c>
      <c r="AA52" s="12">
        <v>0</v>
      </c>
      <c r="AB52" s="26">
        <v>15762.846444264054</v>
      </c>
      <c r="AC52" s="15"/>
      <c r="AD52" s="12">
        <v>1113850.404461117</v>
      </c>
      <c r="AE52" s="12">
        <v>0</v>
      </c>
      <c r="AF52" s="12">
        <v>0</v>
      </c>
      <c r="AG52" s="26">
        <v>15530.10126111703</v>
      </c>
      <c r="AH52" s="15"/>
    </row>
    <row r="53" spans="1:34" x14ac:dyDescent="0.3">
      <c r="A53" s="10">
        <v>8912471</v>
      </c>
      <c r="B53" s="10" t="s">
        <v>13</v>
      </c>
      <c r="C53" s="11">
        <v>301</v>
      </c>
      <c r="D53" s="12">
        <v>1487901.6041000001</v>
      </c>
      <c r="E53" s="25">
        <v>0</v>
      </c>
      <c r="F53" s="25">
        <v>0</v>
      </c>
      <c r="G53" s="15"/>
      <c r="H53" s="12">
        <v>1514576.7059026922</v>
      </c>
      <c r="I53" s="12">
        <v>0</v>
      </c>
      <c r="J53" s="12">
        <v>0</v>
      </c>
      <c r="K53" s="26">
        <v>26675.10180269205</v>
      </c>
      <c r="L53" s="26">
        <v>43775.479931899812</v>
      </c>
      <c r="M53" s="26">
        <v>-17100.378129207762</v>
      </c>
      <c r="N53" s="15"/>
      <c r="O53" s="12">
        <v>1509005.260107226</v>
      </c>
      <c r="P53" s="12">
        <v>0</v>
      </c>
      <c r="Q53" s="12">
        <v>0</v>
      </c>
      <c r="R53" s="26">
        <v>21103.656007225858</v>
      </c>
      <c r="S53" s="15"/>
      <c r="T53" s="12">
        <v>1508878.8376153843</v>
      </c>
      <c r="U53" s="12">
        <v>0</v>
      </c>
      <c r="V53" s="12">
        <v>0</v>
      </c>
      <c r="W53" s="26">
        <v>20977.233515384141</v>
      </c>
      <c r="X53" s="15"/>
      <c r="Y53" s="12">
        <v>1509221.5668006991</v>
      </c>
      <c r="Z53" s="12">
        <v>0</v>
      </c>
      <c r="AA53" s="12">
        <v>0</v>
      </c>
      <c r="AB53" s="26">
        <v>21319.96270069899</v>
      </c>
      <c r="AC53" s="15"/>
      <c r="AD53" s="12">
        <v>1509099.7780699299</v>
      </c>
      <c r="AE53" s="12">
        <v>0</v>
      </c>
      <c r="AF53" s="12">
        <v>0</v>
      </c>
      <c r="AG53" s="26">
        <v>21198.173969929805</v>
      </c>
      <c r="AH53" s="15"/>
    </row>
    <row r="54" spans="1:34" x14ac:dyDescent="0.3">
      <c r="A54" s="10">
        <v>8912490</v>
      </c>
      <c r="B54" s="10" t="s">
        <v>14</v>
      </c>
      <c r="C54" s="11">
        <v>329</v>
      </c>
      <c r="D54" s="12">
        <v>1588314.5885999999</v>
      </c>
      <c r="E54" s="25">
        <v>0</v>
      </c>
      <c r="F54" s="25">
        <v>0</v>
      </c>
      <c r="G54" s="15"/>
      <c r="H54" s="12">
        <v>1617126.2024913845</v>
      </c>
      <c r="I54" s="12">
        <v>0</v>
      </c>
      <c r="J54" s="12">
        <v>0</v>
      </c>
      <c r="K54" s="26">
        <v>28811.613891384564</v>
      </c>
      <c r="L54" s="26">
        <v>46138.9152755416</v>
      </c>
      <c r="M54" s="26">
        <v>-17327.301384157035</v>
      </c>
      <c r="N54" s="15"/>
      <c r="O54" s="12">
        <v>1611098.6645306819</v>
      </c>
      <c r="P54" s="12">
        <v>0</v>
      </c>
      <c r="Q54" s="12">
        <v>0</v>
      </c>
      <c r="R54" s="26">
        <v>22784.075930682011</v>
      </c>
      <c r="S54" s="15"/>
      <c r="T54" s="12">
        <v>1611003.8013197032</v>
      </c>
      <c r="U54" s="12">
        <v>0</v>
      </c>
      <c r="V54" s="12">
        <v>0</v>
      </c>
      <c r="W54" s="26">
        <v>22689.212719703326</v>
      </c>
      <c r="X54" s="15"/>
      <c r="Y54" s="12">
        <v>1611333.1993407332</v>
      </c>
      <c r="Z54" s="12">
        <v>0</v>
      </c>
      <c r="AA54" s="12">
        <v>0</v>
      </c>
      <c r="AB54" s="26">
        <v>23018.610740733333</v>
      </c>
      <c r="AC54" s="15"/>
      <c r="AD54" s="12">
        <v>1611242.6380595681</v>
      </c>
      <c r="AE54" s="12">
        <v>0</v>
      </c>
      <c r="AF54" s="12">
        <v>0</v>
      </c>
      <c r="AG54" s="26">
        <v>22928.049459568225</v>
      </c>
      <c r="AH54" s="15"/>
    </row>
    <row r="55" spans="1:34" x14ac:dyDescent="0.3">
      <c r="A55" s="10">
        <v>8912532</v>
      </c>
      <c r="B55" s="10" t="s">
        <v>196</v>
      </c>
      <c r="C55" s="11">
        <v>146</v>
      </c>
      <c r="D55" s="12">
        <v>885233.05700000003</v>
      </c>
      <c r="E55" s="25">
        <v>0</v>
      </c>
      <c r="F55" s="25">
        <v>0</v>
      </c>
      <c r="G55" s="15"/>
      <c r="H55" s="12">
        <v>901014.35789303167</v>
      </c>
      <c r="I55" s="12">
        <v>0</v>
      </c>
      <c r="J55" s="12">
        <v>0</v>
      </c>
      <c r="K55" s="26">
        <v>15781.300893031643</v>
      </c>
      <c r="L55" s="26">
        <v>26717.906744429725</v>
      </c>
      <c r="M55" s="26">
        <v>-10936.605851398082</v>
      </c>
      <c r="N55" s="15"/>
      <c r="O55" s="12">
        <v>897924.77779037098</v>
      </c>
      <c r="P55" s="12">
        <v>0</v>
      </c>
      <c r="Q55" s="12">
        <v>0</v>
      </c>
      <c r="R55" s="26">
        <v>12691.72079037095</v>
      </c>
      <c r="S55" s="15"/>
      <c r="T55" s="12">
        <v>897624.8944860464</v>
      </c>
      <c r="U55" s="12">
        <v>0</v>
      </c>
      <c r="V55" s="12">
        <v>0</v>
      </c>
      <c r="W55" s="26">
        <v>12391.837486046366</v>
      </c>
      <c r="X55" s="15"/>
      <c r="Y55" s="12">
        <v>898044.7420010186</v>
      </c>
      <c r="Z55" s="12">
        <v>0</v>
      </c>
      <c r="AA55" s="12">
        <v>0</v>
      </c>
      <c r="AB55" s="26">
        <v>12811.685001018574</v>
      </c>
      <c r="AC55" s="15"/>
      <c r="AD55" s="12">
        <v>897754.05825133575</v>
      </c>
      <c r="AE55" s="12">
        <v>0</v>
      </c>
      <c r="AF55" s="12">
        <v>0</v>
      </c>
      <c r="AG55" s="26">
        <v>12521.001251335721</v>
      </c>
      <c r="AH55" s="15"/>
    </row>
    <row r="56" spans="1:34" x14ac:dyDescent="0.3">
      <c r="A56" s="10">
        <v>8912560</v>
      </c>
      <c r="B56" s="10" t="s">
        <v>146</v>
      </c>
      <c r="C56" s="11">
        <v>417</v>
      </c>
      <c r="D56" s="12">
        <v>1909550.9509999999</v>
      </c>
      <c r="E56" s="25">
        <v>0</v>
      </c>
      <c r="F56" s="25">
        <v>97885.97485011816</v>
      </c>
      <c r="G56" s="15"/>
      <c r="H56" s="12">
        <v>1938041.4915</v>
      </c>
      <c r="I56" s="12">
        <v>0</v>
      </c>
      <c r="J56" s="12">
        <v>93589.408832905348</v>
      </c>
      <c r="K56" s="26">
        <v>28490.540500000119</v>
      </c>
      <c r="L56" s="26">
        <v>49547.565019999631</v>
      </c>
      <c r="M56" s="26">
        <v>-21057.024519999512</v>
      </c>
      <c r="N56" s="15"/>
      <c r="O56" s="12">
        <v>1938041.4915</v>
      </c>
      <c r="P56" s="12">
        <v>0</v>
      </c>
      <c r="Q56" s="12">
        <v>100566.80157742789</v>
      </c>
      <c r="R56" s="26">
        <v>28490.540500000119</v>
      </c>
      <c r="S56" s="15"/>
      <c r="T56" s="12">
        <v>1938041.4915</v>
      </c>
      <c r="U56" s="12">
        <v>0</v>
      </c>
      <c r="V56" s="12">
        <v>100594.12352273427</v>
      </c>
      <c r="W56" s="26">
        <v>28490.540500000119</v>
      </c>
      <c r="X56" s="15"/>
      <c r="Y56" s="12">
        <v>1938041.4915</v>
      </c>
      <c r="Z56" s="12">
        <v>0</v>
      </c>
      <c r="AA56" s="12">
        <v>100296.3747329833</v>
      </c>
      <c r="AB56" s="26">
        <v>28490.540500000119</v>
      </c>
      <c r="AC56" s="15"/>
      <c r="AD56" s="12">
        <v>1938041.4915</v>
      </c>
      <c r="AE56" s="12">
        <v>0</v>
      </c>
      <c r="AF56" s="12">
        <v>100326.21849415451</v>
      </c>
      <c r="AG56" s="26">
        <v>28490.540500000119</v>
      </c>
      <c r="AH56" s="15"/>
    </row>
    <row r="57" spans="1:34" x14ac:dyDescent="0.3">
      <c r="A57" s="10">
        <v>8912565</v>
      </c>
      <c r="B57" s="10" t="s">
        <v>147</v>
      </c>
      <c r="C57" s="11">
        <v>422</v>
      </c>
      <c r="D57" s="12">
        <v>1947107.9545999998</v>
      </c>
      <c r="E57" s="25">
        <v>0</v>
      </c>
      <c r="F57" s="25">
        <v>195683.8164566427</v>
      </c>
      <c r="G57" s="15"/>
      <c r="H57" s="12">
        <v>1977069.7279999999</v>
      </c>
      <c r="I57" s="12">
        <v>0</v>
      </c>
      <c r="J57" s="12">
        <v>194252.72229092568</v>
      </c>
      <c r="K57" s="26">
        <v>29961.773400000064</v>
      </c>
      <c r="L57" s="26">
        <v>53703.607960000401</v>
      </c>
      <c r="M57" s="26">
        <v>-23741.834560000338</v>
      </c>
      <c r="N57" s="15"/>
      <c r="O57" s="12">
        <v>1977069.7279999999</v>
      </c>
      <c r="P57" s="12">
        <v>0</v>
      </c>
      <c r="Q57" s="12">
        <v>200910.29939825693</v>
      </c>
      <c r="R57" s="26">
        <v>29961.773400000064</v>
      </c>
      <c r="S57" s="15"/>
      <c r="T57" s="12">
        <v>1977069.7279999999</v>
      </c>
      <c r="U57" s="12">
        <v>0</v>
      </c>
      <c r="V57" s="12">
        <v>200960.17565241759</v>
      </c>
      <c r="W57" s="26">
        <v>29961.773400000064</v>
      </c>
      <c r="X57" s="15"/>
      <c r="Y57" s="12">
        <v>1977069.7279999999</v>
      </c>
      <c r="Z57" s="12">
        <v>0</v>
      </c>
      <c r="AA57" s="12">
        <v>200652.32612755895</v>
      </c>
      <c r="AB57" s="26">
        <v>29961.773400000064</v>
      </c>
      <c r="AC57" s="15"/>
      <c r="AD57" s="12">
        <v>1977069.7279999999</v>
      </c>
      <c r="AE57" s="12">
        <v>0</v>
      </c>
      <c r="AF57" s="12">
        <v>200702.60407241178</v>
      </c>
      <c r="AG57" s="26">
        <v>29961.773400000064</v>
      </c>
      <c r="AH57" s="15"/>
    </row>
    <row r="58" spans="1:34" x14ac:dyDescent="0.3">
      <c r="A58" s="10">
        <v>8912568</v>
      </c>
      <c r="B58" s="10" t="s">
        <v>15</v>
      </c>
      <c r="C58" s="11">
        <v>238</v>
      </c>
      <c r="D58" s="12">
        <v>1095366.0008999999</v>
      </c>
      <c r="E58" s="25">
        <v>2875.3663440250966</v>
      </c>
      <c r="F58" s="25">
        <v>5534.1944755640579</v>
      </c>
      <c r="G58" s="15"/>
      <c r="H58" s="12">
        <v>1107627.6610000001</v>
      </c>
      <c r="I58" s="12">
        <v>0</v>
      </c>
      <c r="J58" s="12">
        <v>1222.2094724636991</v>
      </c>
      <c r="K58" s="26">
        <v>12261.660100000212</v>
      </c>
      <c r="L58" s="26">
        <v>24499.66961597465</v>
      </c>
      <c r="M58" s="26">
        <v>-12238.009515974438</v>
      </c>
      <c r="N58" s="15"/>
      <c r="O58" s="12">
        <v>1107627.6610000001</v>
      </c>
      <c r="P58" s="12">
        <v>0</v>
      </c>
      <c r="Q58" s="12">
        <v>5181.1509319972247</v>
      </c>
      <c r="R58" s="26">
        <v>12261.660100000212</v>
      </c>
      <c r="S58" s="15"/>
      <c r="T58" s="12">
        <v>1107627.6610000001</v>
      </c>
      <c r="U58" s="12">
        <v>0</v>
      </c>
      <c r="V58" s="12">
        <v>5419.7398868747987</v>
      </c>
      <c r="W58" s="26">
        <v>12261.660100000212</v>
      </c>
      <c r="X58" s="15"/>
      <c r="Y58" s="12">
        <v>1107627.6610000001</v>
      </c>
      <c r="Z58" s="12">
        <v>0</v>
      </c>
      <c r="AA58" s="12">
        <v>5027.7809376108926</v>
      </c>
      <c r="AB58" s="26">
        <v>12261.660100000212</v>
      </c>
      <c r="AC58" s="15"/>
      <c r="AD58" s="12">
        <v>1107627.6610000001</v>
      </c>
      <c r="AE58" s="12">
        <v>0</v>
      </c>
      <c r="AF58" s="12">
        <v>5260.5406404491514</v>
      </c>
      <c r="AG58" s="26">
        <v>12261.660100000212</v>
      </c>
      <c r="AH58" s="15"/>
    </row>
    <row r="59" spans="1:34" x14ac:dyDescent="0.3">
      <c r="A59" s="10">
        <v>8912574</v>
      </c>
      <c r="B59" s="10" t="s">
        <v>197</v>
      </c>
      <c r="C59" s="11">
        <v>357</v>
      </c>
      <c r="D59" s="12">
        <v>1659893.0122999998</v>
      </c>
      <c r="E59" s="25">
        <v>0</v>
      </c>
      <c r="F59" s="25">
        <v>123727.14826822537</v>
      </c>
      <c r="G59" s="15"/>
      <c r="H59" s="12">
        <v>1748084.3839999998</v>
      </c>
      <c r="I59" s="12">
        <v>0</v>
      </c>
      <c r="J59" s="12">
        <v>120442.14003146952</v>
      </c>
      <c r="K59" s="26">
        <v>88191.371700000018</v>
      </c>
      <c r="L59" s="26">
        <v>107215.81548000034</v>
      </c>
      <c r="M59" s="26">
        <v>-19024.443780000322</v>
      </c>
      <c r="N59" s="15"/>
      <c r="O59" s="12">
        <v>1748084.3839999998</v>
      </c>
      <c r="P59" s="12">
        <v>0</v>
      </c>
      <c r="Q59" s="12">
        <v>126169.59721870325</v>
      </c>
      <c r="R59" s="26">
        <v>88191.371700000018</v>
      </c>
      <c r="S59" s="15"/>
      <c r="T59" s="12">
        <v>1748084.3839999998</v>
      </c>
      <c r="U59" s="12">
        <v>0</v>
      </c>
      <c r="V59" s="12">
        <v>126284.68583611026</v>
      </c>
      <c r="W59" s="26">
        <v>88191.371700000018</v>
      </c>
      <c r="X59" s="15"/>
      <c r="Y59" s="12">
        <v>1748084.3839999998</v>
      </c>
      <c r="Z59" s="12">
        <v>0</v>
      </c>
      <c r="AA59" s="12">
        <v>125947.61987676541</v>
      </c>
      <c r="AB59" s="26">
        <v>88191.371700000018</v>
      </c>
      <c r="AC59" s="15"/>
      <c r="AD59" s="12">
        <v>1748084.3839999998</v>
      </c>
      <c r="AE59" s="12">
        <v>0</v>
      </c>
      <c r="AF59" s="12">
        <v>126059.8868117989</v>
      </c>
      <c r="AG59" s="26">
        <v>88191.371700000018</v>
      </c>
      <c r="AH59" s="15"/>
    </row>
    <row r="60" spans="1:34" x14ac:dyDescent="0.3">
      <c r="A60" s="10">
        <v>8912611</v>
      </c>
      <c r="B60" s="10" t="s">
        <v>16</v>
      </c>
      <c r="C60" s="11">
        <v>384</v>
      </c>
      <c r="D60" s="12">
        <v>1938436.0895</v>
      </c>
      <c r="E60" s="25">
        <v>0</v>
      </c>
      <c r="F60" s="25">
        <v>0</v>
      </c>
      <c r="G60" s="15"/>
      <c r="H60" s="12">
        <v>1973184.6266924159</v>
      </c>
      <c r="I60" s="12">
        <v>0</v>
      </c>
      <c r="J60" s="12">
        <v>0</v>
      </c>
      <c r="K60" s="26">
        <v>34748.537192415912</v>
      </c>
      <c r="L60" s="26">
        <v>62006.052975199185</v>
      </c>
      <c r="M60" s="26">
        <v>-27257.515782783274</v>
      </c>
      <c r="N60" s="15"/>
      <c r="O60" s="12">
        <v>1965799.5097325151</v>
      </c>
      <c r="P60" s="12">
        <v>0</v>
      </c>
      <c r="Q60" s="12">
        <v>0</v>
      </c>
      <c r="R60" s="26">
        <v>27363.420232515084</v>
      </c>
      <c r="S60" s="15"/>
      <c r="T60" s="12">
        <v>1965800.4541768825</v>
      </c>
      <c r="U60" s="12">
        <v>0</v>
      </c>
      <c r="V60" s="12">
        <v>0</v>
      </c>
      <c r="W60" s="26">
        <v>27364.364676882513</v>
      </c>
      <c r="X60" s="15"/>
      <c r="Y60" s="12">
        <v>1966086.0547548744</v>
      </c>
      <c r="Z60" s="12">
        <v>0</v>
      </c>
      <c r="AA60" s="12">
        <v>0</v>
      </c>
      <c r="AB60" s="26">
        <v>27649.965254874434</v>
      </c>
      <c r="AC60" s="15"/>
      <c r="AD60" s="12">
        <v>1966081.7013784647</v>
      </c>
      <c r="AE60" s="12">
        <v>0</v>
      </c>
      <c r="AF60" s="12">
        <v>0</v>
      </c>
      <c r="AG60" s="26">
        <v>27645.611878464697</v>
      </c>
      <c r="AH60" s="15"/>
    </row>
    <row r="61" spans="1:34" x14ac:dyDescent="0.3">
      <c r="A61" s="10">
        <v>8912616</v>
      </c>
      <c r="B61" s="10" t="s">
        <v>199</v>
      </c>
      <c r="C61" s="11">
        <v>358</v>
      </c>
      <c r="D61" s="12">
        <v>1696846.7731000001</v>
      </c>
      <c r="E61" s="25">
        <v>0</v>
      </c>
      <c r="F61" s="25">
        <v>0</v>
      </c>
      <c r="G61" s="15"/>
      <c r="H61" s="12">
        <v>1727516.9916244138</v>
      </c>
      <c r="I61" s="12">
        <v>0</v>
      </c>
      <c r="J61" s="12">
        <v>0</v>
      </c>
      <c r="K61" s="26">
        <v>30670.218524413649</v>
      </c>
      <c r="L61" s="26">
        <v>52314.432454764377</v>
      </c>
      <c r="M61" s="26">
        <v>-21644.213930350728</v>
      </c>
      <c r="N61" s="15"/>
      <c r="O61" s="12">
        <v>1721063.7316414672</v>
      </c>
      <c r="P61" s="12">
        <v>0</v>
      </c>
      <c r="Q61" s="12">
        <v>0</v>
      </c>
      <c r="R61" s="26">
        <v>24216.958541467087</v>
      </c>
      <c r="S61" s="15"/>
      <c r="T61" s="12">
        <v>1720999.1117288463</v>
      </c>
      <c r="U61" s="12">
        <v>0</v>
      </c>
      <c r="V61" s="12">
        <v>0</v>
      </c>
      <c r="W61" s="26">
        <v>24152.338628846221</v>
      </c>
      <c r="X61" s="15"/>
      <c r="Y61" s="12">
        <v>1721314.2159407476</v>
      </c>
      <c r="Z61" s="12">
        <v>0</v>
      </c>
      <c r="AA61" s="12">
        <v>0</v>
      </c>
      <c r="AB61" s="26">
        <v>24467.442840747535</v>
      </c>
      <c r="AC61" s="15"/>
      <c r="AD61" s="12">
        <v>1721249.2240291659</v>
      </c>
      <c r="AE61" s="12">
        <v>0</v>
      </c>
      <c r="AF61" s="12">
        <v>0</v>
      </c>
      <c r="AG61" s="26">
        <v>24402.450929165818</v>
      </c>
      <c r="AH61" s="15"/>
    </row>
    <row r="62" spans="1:34" x14ac:dyDescent="0.3">
      <c r="A62" s="10">
        <v>8912674</v>
      </c>
      <c r="B62" s="10" t="s">
        <v>149</v>
      </c>
      <c r="C62" s="11">
        <v>603</v>
      </c>
      <c r="D62" s="12">
        <v>2817325.4747000001</v>
      </c>
      <c r="E62" s="25">
        <v>0</v>
      </c>
      <c r="F62" s="25">
        <v>161772.54954789253</v>
      </c>
      <c r="G62" s="15"/>
      <c r="H62" s="12">
        <v>2917944.7140000002</v>
      </c>
      <c r="I62" s="12">
        <v>0</v>
      </c>
      <c r="J62" s="12">
        <v>151732.55149519118</v>
      </c>
      <c r="K62" s="26">
        <v>100619.23930000002</v>
      </c>
      <c r="L62" s="26">
        <v>135698.93263999932</v>
      </c>
      <c r="M62" s="26">
        <v>-35079.693339999299</v>
      </c>
      <c r="N62" s="15"/>
      <c r="O62" s="12">
        <v>2917944.7140000002</v>
      </c>
      <c r="P62" s="12">
        <v>0</v>
      </c>
      <c r="Q62" s="12">
        <v>162002.32299698936</v>
      </c>
      <c r="R62" s="26">
        <v>100619.23930000002</v>
      </c>
      <c r="S62" s="15"/>
      <c r="T62" s="12">
        <v>2917944.7140000002</v>
      </c>
      <c r="U62" s="12">
        <v>0</v>
      </c>
      <c r="V62" s="12">
        <v>161799.71285951743</v>
      </c>
      <c r="W62" s="26">
        <v>100619.23930000002</v>
      </c>
      <c r="X62" s="15"/>
      <c r="Y62" s="12">
        <v>2917944.7140000002</v>
      </c>
      <c r="Z62" s="12">
        <v>0</v>
      </c>
      <c r="AA62" s="12">
        <v>161604.17917955806</v>
      </c>
      <c r="AB62" s="26">
        <v>100619.23930000002</v>
      </c>
      <c r="AC62" s="15"/>
      <c r="AD62" s="12">
        <v>2917944.7140000002</v>
      </c>
      <c r="AE62" s="12">
        <v>0</v>
      </c>
      <c r="AF62" s="12">
        <v>161412.12512125308</v>
      </c>
      <c r="AG62" s="26">
        <v>100619.23930000002</v>
      </c>
      <c r="AH62" s="15"/>
    </row>
    <row r="63" spans="1:34" x14ac:dyDescent="0.3">
      <c r="A63" s="10">
        <v>8912679</v>
      </c>
      <c r="B63" s="10" t="s">
        <v>150</v>
      </c>
      <c r="C63" s="11">
        <v>76</v>
      </c>
      <c r="D63" s="12">
        <v>519391.15519999998</v>
      </c>
      <c r="E63" s="25">
        <v>0</v>
      </c>
      <c r="F63" s="25">
        <v>0</v>
      </c>
      <c r="G63" s="15"/>
      <c r="H63" s="12">
        <v>523148.65939616499</v>
      </c>
      <c r="I63" s="12">
        <v>0</v>
      </c>
      <c r="J63" s="12">
        <v>0</v>
      </c>
      <c r="K63" s="26">
        <v>3757.5041961650131</v>
      </c>
      <c r="L63" s="26">
        <v>9963.2501565667335</v>
      </c>
      <c r="M63" s="26">
        <v>-6205.7459604017204</v>
      </c>
      <c r="N63" s="15"/>
      <c r="O63" s="12">
        <v>521830.27858496102</v>
      </c>
      <c r="P63" s="12">
        <v>0</v>
      </c>
      <c r="Q63" s="12">
        <v>0</v>
      </c>
      <c r="R63" s="26">
        <v>2439.1233849610435</v>
      </c>
      <c r="S63" s="15"/>
      <c r="T63" s="12">
        <v>521406.34604366746</v>
      </c>
      <c r="U63" s="12">
        <v>0</v>
      </c>
      <c r="V63" s="12">
        <v>0</v>
      </c>
      <c r="W63" s="26">
        <v>2015.1908436674858</v>
      </c>
      <c r="X63" s="15"/>
      <c r="Y63" s="12">
        <v>521881.40121580678</v>
      </c>
      <c r="Z63" s="12">
        <v>0</v>
      </c>
      <c r="AA63" s="12">
        <v>0</v>
      </c>
      <c r="AB63" s="26">
        <v>2490.2460158067988</v>
      </c>
      <c r="AC63" s="15"/>
      <c r="AD63" s="12">
        <v>521473.77402376698</v>
      </c>
      <c r="AE63" s="12">
        <v>0</v>
      </c>
      <c r="AF63" s="12">
        <v>0</v>
      </c>
      <c r="AG63" s="26">
        <v>2082.6188237669994</v>
      </c>
      <c r="AH63" s="15"/>
    </row>
    <row r="64" spans="1:34" x14ac:dyDescent="0.3">
      <c r="A64" s="10">
        <v>8912685</v>
      </c>
      <c r="B64" s="10" t="s">
        <v>200</v>
      </c>
      <c r="C64" s="11">
        <v>201</v>
      </c>
      <c r="D64" s="12">
        <v>1077861.0053999999</v>
      </c>
      <c r="E64" s="25">
        <v>0</v>
      </c>
      <c r="F64" s="25">
        <v>0</v>
      </c>
      <c r="G64" s="15"/>
      <c r="H64" s="12">
        <v>1095769.0876137845</v>
      </c>
      <c r="I64" s="12">
        <v>0</v>
      </c>
      <c r="J64" s="12">
        <v>0</v>
      </c>
      <c r="K64" s="26">
        <v>17908.082213784568</v>
      </c>
      <c r="L64" s="26">
        <v>29347.093453044072</v>
      </c>
      <c r="M64" s="26">
        <v>-11439.011239259504</v>
      </c>
      <c r="N64" s="15"/>
      <c r="O64" s="12">
        <v>1092188.473040367</v>
      </c>
      <c r="P64" s="12">
        <v>0</v>
      </c>
      <c r="Q64" s="12">
        <v>0</v>
      </c>
      <c r="R64" s="26">
        <v>14327.467640367104</v>
      </c>
      <c r="S64" s="15"/>
      <c r="T64" s="12">
        <v>1091922.702165982</v>
      </c>
      <c r="U64" s="12">
        <v>0</v>
      </c>
      <c r="V64" s="12">
        <v>0</v>
      </c>
      <c r="W64" s="26">
        <v>14061.69676598208</v>
      </c>
      <c r="X64" s="15"/>
      <c r="Y64" s="12">
        <v>1092327.4138346347</v>
      </c>
      <c r="Z64" s="12">
        <v>0</v>
      </c>
      <c r="AA64" s="12">
        <v>0</v>
      </c>
      <c r="AB64" s="26">
        <v>14466.408434634795</v>
      </c>
      <c r="AC64" s="15"/>
      <c r="AD64" s="12">
        <v>1092071.7921241249</v>
      </c>
      <c r="AE64" s="12">
        <v>0</v>
      </c>
      <c r="AF64" s="12">
        <v>0</v>
      </c>
      <c r="AG64" s="26">
        <v>14210.786724125035</v>
      </c>
      <c r="AH64" s="15"/>
    </row>
    <row r="65" spans="1:34" x14ac:dyDescent="0.3">
      <c r="A65" s="10">
        <v>8912693</v>
      </c>
      <c r="B65" s="10" t="s">
        <v>17</v>
      </c>
      <c r="C65" s="11">
        <v>468</v>
      </c>
      <c r="D65" s="12">
        <v>2157261.5857000002</v>
      </c>
      <c r="E65" s="25">
        <v>0</v>
      </c>
      <c r="F65" s="25">
        <v>179890.82722850121</v>
      </c>
      <c r="G65" s="15"/>
      <c r="H65" s="12">
        <v>2189391.2960000001</v>
      </c>
      <c r="I65" s="12">
        <v>0</v>
      </c>
      <c r="J65" s="12">
        <v>176438.36879908852</v>
      </c>
      <c r="K65" s="26">
        <v>32129.710299999919</v>
      </c>
      <c r="L65" s="26">
        <v>55157.454299999867</v>
      </c>
      <c r="M65" s="26">
        <v>-23027.743999999948</v>
      </c>
      <c r="N65" s="15"/>
      <c r="O65" s="12">
        <v>2189391.2960000001</v>
      </c>
      <c r="P65" s="12">
        <v>0</v>
      </c>
      <c r="Q65" s="12">
        <v>184042.9899129828</v>
      </c>
      <c r="R65" s="26">
        <v>32129.710299999919</v>
      </c>
      <c r="S65" s="15"/>
      <c r="T65" s="12">
        <v>2189391.2960000001</v>
      </c>
      <c r="U65" s="12">
        <v>0</v>
      </c>
      <c r="V65" s="12">
        <v>184026.8671944309</v>
      </c>
      <c r="W65" s="26">
        <v>32129.710299999919</v>
      </c>
      <c r="X65" s="15"/>
      <c r="Y65" s="12">
        <v>2189391.2960000001</v>
      </c>
      <c r="Z65" s="12">
        <v>0</v>
      </c>
      <c r="AA65" s="12">
        <v>183748.06332196086</v>
      </c>
      <c r="AB65" s="26">
        <v>32129.710299999919</v>
      </c>
      <c r="AC65" s="15"/>
      <c r="AD65" s="12">
        <v>2189391.2960000001</v>
      </c>
      <c r="AE65" s="12">
        <v>0</v>
      </c>
      <c r="AF65" s="12">
        <v>183733.2961087164</v>
      </c>
      <c r="AG65" s="26">
        <v>32129.710299999919</v>
      </c>
      <c r="AH65" s="15"/>
    </row>
    <row r="66" spans="1:34" x14ac:dyDescent="0.3">
      <c r="A66" s="10">
        <v>8912700</v>
      </c>
      <c r="B66" s="10" t="s">
        <v>201</v>
      </c>
      <c r="C66" s="11">
        <v>135</v>
      </c>
      <c r="D66" s="12">
        <v>719789.64</v>
      </c>
      <c r="E66" s="25">
        <v>0</v>
      </c>
      <c r="F66" s="25">
        <v>0</v>
      </c>
      <c r="G66" s="15"/>
      <c r="H66" s="12">
        <v>732377.10505255661</v>
      </c>
      <c r="I66" s="12">
        <v>0</v>
      </c>
      <c r="J66" s="12">
        <v>0</v>
      </c>
      <c r="K66" s="26">
        <v>12587.465052556596</v>
      </c>
      <c r="L66" s="26">
        <v>24602.160343329422</v>
      </c>
      <c r="M66" s="26">
        <v>-12014.695290772826</v>
      </c>
      <c r="N66" s="15"/>
      <c r="O66" s="12">
        <v>729964.15472104657</v>
      </c>
      <c r="P66" s="12">
        <v>0</v>
      </c>
      <c r="Q66" s="12">
        <v>0</v>
      </c>
      <c r="R66" s="26">
        <v>10174.514721046551</v>
      </c>
      <c r="S66" s="15"/>
      <c r="T66" s="12">
        <v>729616.7554249703</v>
      </c>
      <c r="U66" s="12">
        <v>0</v>
      </c>
      <c r="V66" s="12">
        <v>0</v>
      </c>
      <c r="W66" s="26">
        <v>9827.1154249702813</v>
      </c>
      <c r="X66" s="15"/>
      <c r="Y66" s="12">
        <v>730057.71076147445</v>
      </c>
      <c r="Z66" s="12">
        <v>0</v>
      </c>
      <c r="AA66" s="12">
        <v>0</v>
      </c>
      <c r="AB66" s="26">
        <v>10268.070761474431</v>
      </c>
      <c r="AC66" s="15"/>
      <c r="AD66" s="12">
        <v>729723.58062116534</v>
      </c>
      <c r="AE66" s="12">
        <v>0</v>
      </c>
      <c r="AF66" s="12">
        <v>0</v>
      </c>
      <c r="AG66" s="26">
        <v>9933.9406211653259</v>
      </c>
      <c r="AH66" s="15"/>
    </row>
    <row r="67" spans="1:34" x14ac:dyDescent="0.3">
      <c r="A67" s="10">
        <v>8912704</v>
      </c>
      <c r="B67" s="10" t="s">
        <v>151</v>
      </c>
      <c r="C67" s="11">
        <v>205</v>
      </c>
      <c r="D67" s="12">
        <v>1064390.1253</v>
      </c>
      <c r="E67" s="25">
        <v>46188.885914966289</v>
      </c>
      <c r="F67" s="25">
        <v>0</v>
      </c>
      <c r="G67" s="15"/>
      <c r="H67" s="12">
        <v>1068932.8438115001</v>
      </c>
      <c r="I67" s="12">
        <v>32525.444559513075</v>
      </c>
      <c r="J67" s="12">
        <v>0</v>
      </c>
      <c r="K67" s="26">
        <v>4542.718511500163</v>
      </c>
      <c r="L67" s="26">
        <v>5674.3182404567488</v>
      </c>
      <c r="M67" s="26">
        <v>-1131.5997289565857</v>
      </c>
      <c r="N67" s="15"/>
      <c r="O67" s="12">
        <v>1068932.8438115001</v>
      </c>
      <c r="P67" s="12">
        <v>36152.891278087809</v>
      </c>
      <c r="Q67" s="12">
        <v>0</v>
      </c>
      <c r="R67" s="26">
        <v>4542.718511500163</v>
      </c>
      <c r="S67" s="15"/>
      <c r="T67" s="12">
        <v>1068935.4246014999</v>
      </c>
      <c r="U67" s="12">
        <v>36417.422654574111</v>
      </c>
      <c r="V67" s="12">
        <v>0</v>
      </c>
      <c r="W67" s="26">
        <v>4545.2993014999665</v>
      </c>
      <c r="X67" s="15"/>
      <c r="Y67" s="12">
        <v>1064390.1253000002</v>
      </c>
      <c r="Z67" s="12">
        <v>31469.253443260815</v>
      </c>
      <c r="AA67" s="12">
        <v>0</v>
      </c>
      <c r="AB67" s="26">
        <v>0</v>
      </c>
      <c r="AC67" s="15"/>
      <c r="AD67" s="12">
        <v>1064390.1253000002</v>
      </c>
      <c r="AE67" s="12">
        <v>31721.757803941371</v>
      </c>
      <c r="AF67" s="12">
        <v>0</v>
      </c>
      <c r="AG67" s="26">
        <v>0</v>
      </c>
      <c r="AH67" s="15"/>
    </row>
    <row r="68" spans="1:34" x14ac:dyDescent="0.3">
      <c r="A68" s="10">
        <v>8912705</v>
      </c>
      <c r="B68" s="10" t="s">
        <v>202</v>
      </c>
      <c r="C68" s="11">
        <v>179</v>
      </c>
      <c r="D68" s="12">
        <v>936991.64539999992</v>
      </c>
      <c r="E68" s="25">
        <v>55329.043601627774</v>
      </c>
      <c r="F68" s="25">
        <v>0</v>
      </c>
      <c r="G68" s="15"/>
      <c r="H68" s="12">
        <v>940853.43270949996</v>
      </c>
      <c r="I68" s="12">
        <v>43870.879396088509</v>
      </c>
      <c r="J68" s="12">
        <v>0</v>
      </c>
      <c r="K68" s="26">
        <v>3861.7873095000396</v>
      </c>
      <c r="L68" s="26">
        <v>7737.7647012758534</v>
      </c>
      <c r="M68" s="26">
        <v>-3875.9773917758139</v>
      </c>
      <c r="N68" s="15"/>
      <c r="O68" s="12">
        <v>940853.43270949996</v>
      </c>
      <c r="P68" s="12">
        <v>46887.414318290714</v>
      </c>
      <c r="Q68" s="12">
        <v>0</v>
      </c>
      <c r="R68" s="26">
        <v>3861.7873095000396</v>
      </c>
      <c r="S68" s="15"/>
      <c r="T68" s="12">
        <v>940856.01349949988</v>
      </c>
      <c r="U68" s="12">
        <v>47195.040402746177</v>
      </c>
      <c r="V68" s="12">
        <v>0</v>
      </c>
      <c r="W68" s="26">
        <v>3864.3680994999595</v>
      </c>
      <c r="X68" s="15"/>
      <c r="Y68" s="12">
        <v>936991.6453999998</v>
      </c>
      <c r="Z68" s="12">
        <v>42908.630761087581</v>
      </c>
      <c r="AA68" s="12">
        <v>0</v>
      </c>
      <c r="AB68" s="26">
        <v>0</v>
      </c>
      <c r="AC68" s="15"/>
      <c r="AD68" s="12">
        <v>936991.64540000004</v>
      </c>
      <c r="AE68" s="12">
        <v>43202.285248868371</v>
      </c>
      <c r="AF68" s="12">
        <v>0</v>
      </c>
      <c r="AG68" s="26">
        <v>0</v>
      </c>
      <c r="AH68" s="15"/>
    </row>
    <row r="69" spans="1:34" x14ac:dyDescent="0.3">
      <c r="A69" s="10">
        <v>8912718</v>
      </c>
      <c r="B69" s="10" t="s">
        <v>152</v>
      </c>
      <c r="C69" s="11">
        <v>178</v>
      </c>
      <c r="D69" s="12">
        <v>840365.29890000005</v>
      </c>
      <c r="E69" s="25">
        <v>0</v>
      </c>
      <c r="F69" s="25">
        <v>0</v>
      </c>
      <c r="G69" s="15"/>
      <c r="H69" s="12">
        <v>855190.53655096772</v>
      </c>
      <c r="I69" s="12">
        <v>0</v>
      </c>
      <c r="J69" s="12">
        <v>0</v>
      </c>
      <c r="K69" s="26">
        <v>14825.237650967669</v>
      </c>
      <c r="L69" s="26">
        <v>26300.238704802818</v>
      </c>
      <c r="M69" s="26">
        <v>-11475.001053835149</v>
      </c>
      <c r="N69" s="15"/>
      <c r="O69" s="12">
        <v>852275.23355842289</v>
      </c>
      <c r="P69" s="12">
        <v>0</v>
      </c>
      <c r="Q69" s="12">
        <v>0</v>
      </c>
      <c r="R69" s="26">
        <v>11909.934658422833</v>
      </c>
      <c r="S69" s="15"/>
      <c r="T69" s="12">
        <v>851963.08115698933</v>
      </c>
      <c r="U69" s="12">
        <v>0</v>
      </c>
      <c r="V69" s="12">
        <v>0</v>
      </c>
      <c r="W69" s="26">
        <v>11597.782256989274</v>
      </c>
      <c r="X69" s="15"/>
      <c r="Y69" s="12">
        <v>852388.29246881709</v>
      </c>
      <c r="Z69" s="12">
        <v>0</v>
      </c>
      <c r="AA69" s="12">
        <v>0</v>
      </c>
      <c r="AB69" s="26">
        <v>12022.993568817037</v>
      </c>
      <c r="AC69" s="15"/>
      <c r="AD69" s="12">
        <v>852088.08115698933</v>
      </c>
      <c r="AE69" s="12">
        <v>0</v>
      </c>
      <c r="AF69" s="12">
        <v>0</v>
      </c>
      <c r="AG69" s="26">
        <v>11722.782256989274</v>
      </c>
      <c r="AH69" s="15"/>
    </row>
    <row r="70" spans="1:34" x14ac:dyDescent="0.3">
      <c r="A70" s="10">
        <v>8912731</v>
      </c>
      <c r="B70" s="10" t="s">
        <v>203</v>
      </c>
      <c r="C70" s="11">
        <v>393</v>
      </c>
      <c r="D70" s="12">
        <v>1855041.8654</v>
      </c>
      <c r="E70" s="25">
        <v>5985.9977755869559</v>
      </c>
      <c r="F70" s="25">
        <v>46405.248358381679</v>
      </c>
      <c r="G70" s="15"/>
      <c r="H70" s="12">
        <v>1921238.9536799502</v>
      </c>
      <c r="I70" s="12">
        <v>0</v>
      </c>
      <c r="J70" s="12">
        <v>35363.97252943716</v>
      </c>
      <c r="K70" s="26">
        <v>66197.0882799502</v>
      </c>
      <c r="L70" s="26">
        <v>90741.982315515634</v>
      </c>
      <c r="M70" s="26">
        <v>-24544.894035565434</v>
      </c>
      <c r="N70" s="15"/>
      <c r="O70" s="12">
        <v>1921238.9536799502</v>
      </c>
      <c r="P70" s="12">
        <v>0</v>
      </c>
      <c r="Q70" s="12">
        <v>42125.525135463336</v>
      </c>
      <c r="R70" s="26">
        <v>66197.0882799502</v>
      </c>
      <c r="S70" s="15"/>
      <c r="T70" s="12">
        <v>1921238.9536799502</v>
      </c>
      <c r="U70" s="12">
        <v>0</v>
      </c>
      <c r="V70" s="12">
        <v>42168.726907104254</v>
      </c>
      <c r="W70" s="26">
        <v>66197.0882799502</v>
      </c>
      <c r="X70" s="15"/>
      <c r="Y70" s="12">
        <v>1921238.9536799502</v>
      </c>
      <c r="Z70" s="12">
        <v>0</v>
      </c>
      <c r="AA70" s="12">
        <v>41863.322243987815</v>
      </c>
      <c r="AB70" s="26">
        <v>66197.0882799502</v>
      </c>
      <c r="AC70" s="15"/>
      <c r="AD70" s="12">
        <v>1921238.9536799502</v>
      </c>
      <c r="AE70" s="12">
        <v>0</v>
      </c>
      <c r="AF70" s="12">
        <v>41905.713911439991</v>
      </c>
      <c r="AG70" s="26">
        <v>66197.0882799502</v>
      </c>
      <c r="AH70" s="15"/>
    </row>
    <row r="71" spans="1:34" x14ac:dyDescent="0.3">
      <c r="A71" s="10">
        <v>8912734</v>
      </c>
      <c r="B71" s="10" t="s">
        <v>153</v>
      </c>
      <c r="C71" s="11">
        <v>177</v>
      </c>
      <c r="D71" s="12">
        <v>876432.72629999998</v>
      </c>
      <c r="E71" s="25">
        <v>0</v>
      </c>
      <c r="F71" s="25">
        <v>0</v>
      </c>
      <c r="G71" s="15"/>
      <c r="H71" s="12">
        <v>891870.15342378616</v>
      </c>
      <c r="I71" s="12">
        <v>0</v>
      </c>
      <c r="J71" s="12">
        <v>0</v>
      </c>
      <c r="K71" s="26">
        <v>15437.427123786183</v>
      </c>
      <c r="L71" s="26">
        <v>26131.591579280794</v>
      </c>
      <c r="M71" s="26">
        <v>-10694.164455494611</v>
      </c>
      <c r="N71" s="15"/>
      <c r="O71" s="12">
        <v>888835.44152085762</v>
      </c>
      <c r="P71" s="12">
        <v>0</v>
      </c>
      <c r="Q71" s="12">
        <v>0</v>
      </c>
      <c r="R71" s="26">
        <v>12402.715220857644</v>
      </c>
      <c r="S71" s="15"/>
      <c r="T71" s="12">
        <v>888531.63345565612</v>
      </c>
      <c r="U71" s="12">
        <v>0</v>
      </c>
      <c r="V71" s="12">
        <v>0</v>
      </c>
      <c r="W71" s="26">
        <v>12098.907155656139</v>
      </c>
      <c r="X71" s="15"/>
      <c r="Y71" s="12">
        <v>888953.0954283129</v>
      </c>
      <c r="Z71" s="12">
        <v>0</v>
      </c>
      <c r="AA71" s="12">
        <v>0</v>
      </c>
      <c r="AB71" s="26">
        <v>12520.369128312916</v>
      </c>
      <c r="AC71" s="15"/>
      <c r="AD71" s="12">
        <v>888660.61791616026</v>
      </c>
      <c r="AE71" s="12">
        <v>0</v>
      </c>
      <c r="AF71" s="12">
        <v>0</v>
      </c>
      <c r="AG71" s="26">
        <v>12227.891616160283</v>
      </c>
      <c r="AH71" s="15"/>
    </row>
    <row r="72" spans="1:34" x14ac:dyDescent="0.3">
      <c r="A72" s="10">
        <v>8912737</v>
      </c>
      <c r="B72" s="10" t="s">
        <v>205</v>
      </c>
      <c r="C72" s="11">
        <v>405</v>
      </c>
      <c r="D72" s="12">
        <v>1892720.1495999999</v>
      </c>
      <c r="E72" s="25">
        <v>0</v>
      </c>
      <c r="F72" s="25">
        <v>61158.187740918249</v>
      </c>
      <c r="G72" s="15"/>
      <c r="H72" s="12">
        <v>1914655.3759999999</v>
      </c>
      <c r="I72" s="12">
        <v>0</v>
      </c>
      <c r="J72" s="12">
        <v>50407.044275414664</v>
      </c>
      <c r="K72" s="26">
        <v>21935.226400000043</v>
      </c>
      <c r="L72" s="26">
        <v>47803.746399999829</v>
      </c>
      <c r="M72" s="26">
        <v>-25868.519999999786</v>
      </c>
      <c r="N72" s="15"/>
      <c r="O72" s="12">
        <v>1914655.3759999999</v>
      </c>
      <c r="P72" s="12">
        <v>0</v>
      </c>
      <c r="Q72" s="12">
        <v>57334.541633515619</v>
      </c>
      <c r="R72" s="26">
        <v>21935.226400000043</v>
      </c>
      <c r="S72" s="15"/>
      <c r="T72" s="12">
        <v>1914655.3759999999</v>
      </c>
      <c r="U72" s="12">
        <v>0</v>
      </c>
      <c r="V72" s="12">
        <v>57366.23550997558</v>
      </c>
      <c r="W72" s="26">
        <v>21935.226400000043</v>
      </c>
      <c r="X72" s="15"/>
      <c r="Y72" s="12">
        <v>1914655.3759999999</v>
      </c>
      <c r="Z72" s="12">
        <v>0</v>
      </c>
      <c r="AA72" s="12">
        <v>57065.82155121793</v>
      </c>
      <c r="AB72" s="26">
        <v>21935.226400000043</v>
      </c>
      <c r="AC72" s="15"/>
      <c r="AD72" s="12">
        <v>1914655.3759999999</v>
      </c>
      <c r="AE72" s="12">
        <v>0</v>
      </c>
      <c r="AF72" s="12">
        <v>57096.29832522478</v>
      </c>
      <c r="AG72" s="26">
        <v>21935.226400000043</v>
      </c>
      <c r="AH72" s="15"/>
    </row>
    <row r="73" spans="1:34" x14ac:dyDescent="0.3">
      <c r="A73" s="10">
        <v>8912741</v>
      </c>
      <c r="B73" s="10" t="s">
        <v>206</v>
      </c>
      <c r="C73" s="11">
        <v>85</v>
      </c>
      <c r="D73" s="12">
        <v>587005.88909999991</v>
      </c>
      <c r="E73" s="25">
        <v>0</v>
      </c>
      <c r="F73" s="25">
        <v>0</v>
      </c>
      <c r="G73" s="15"/>
      <c r="H73" s="12">
        <v>597167.02780879056</v>
      </c>
      <c r="I73" s="12">
        <v>0</v>
      </c>
      <c r="J73" s="12">
        <v>0</v>
      </c>
      <c r="K73" s="26">
        <v>10161.138708790648</v>
      </c>
      <c r="L73" s="26">
        <v>16257.805156097165</v>
      </c>
      <c r="M73" s="26">
        <v>-6096.6664473065175</v>
      </c>
      <c r="N73" s="15"/>
      <c r="O73" s="12">
        <v>595498.10208060488</v>
      </c>
      <c r="P73" s="12">
        <v>0</v>
      </c>
      <c r="Q73" s="12">
        <v>0</v>
      </c>
      <c r="R73" s="26">
        <v>8492.2129806049634</v>
      </c>
      <c r="S73" s="15"/>
      <c r="T73" s="12">
        <v>595098.77769688377</v>
      </c>
      <c r="U73" s="12">
        <v>0</v>
      </c>
      <c r="V73" s="12">
        <v>0</v>
      </c>
      <c r="W73" s="26">
        <v>8092.8885968838586</v>
      </c>
      <c r="X73" s="15"/>
      <c r="Y73" s="12">
        <v>595563.01182036824</v>
      </c>
      <c r="Z73" s="12">
        <v>0</v>
      </c>
      <c r="AA73" s="12">
        <v>0</v>
      </c>
      <c r="AB73" s="26">
        <v>8557.1227203683229</v>
      </c>
      <c r="AC73" s="15"/>
      <c r="AD73" s="12">
        <v>595179.20836721337</v>
      </c>
      <c r="AE73" s="12">
        <v>0</v>
      </c>
      <c r="AF73" s="12">
        <v>0</v>
      </c>
      <c r="AG73" s="26">
        <v>8173.319267213461</v>
      </c>
      <c r="AH73" s="15"/>
    </row>
    <row r="74" spans="1:34" x14ac:dyDescent="0.3">
      <c r="A74" s="10">
        <v>8912742</v>
      </c>
      <c r="B74" s="10" t="s">
        <v>154</v>
      </c>
      <c r="C74" s="11">
        <v>96</v>
      </c>
      <c r="D74" s="12">
        <v>507114.42629999999</v>
      </c>
      <c r="E74" s="25">
        <v>0</v>
      </c>
      <c r="F74" s="25">
        <v>0</v>
      </c>
      <c r="G74" s="15"/>
      <c r="H74" s="12">
        <v>512732.44604694739</v>
      </c>
      <c r="I74" s="12">
        <v>0</v>
      </c>
      <c r="J74" s="12">
        <v>0</v>
      </c>
      <c r="K74" s="26">
        <v>5618.0197469473933</v>
      </c>
      <c r="L74" s="26">
        <v>11192.533922900504</v>
      </c>
      <c r="M74" s="26">
        <v>-5574.5141759531107</v>
      </c>
      <c r="N74" s="15"/>
      <c r="O74" s="12">
        <v>511198.06164152053</v>
      </c>
      <c r="P74" s="12">
        <v>0</v>
      </c>
      <c r="Q74" s="12">
        <v>0</v>
      </c>
      <c r="R74" s="26">
        <v>4083.6353415205376</v>
      </c>
      <c r="S74" s="15"/>
      <c r="T74" s="12">
        <v>510789.31507543859</v>
      </c>
      <c r="U74" s="12">
        <v>0</v>
      </c>
      <c r="V74" s="12">
        <v>0</v>
      </c>
      <c r="W74" s="26">
        <v>3674.8887754385942</v>
      </c>
      <c r="X74" s="15"/>
      <c r="Y74" s="12">
        <v>511257.56089298247</v>
      </c>
      <c r="Z74" s="12">
        <v>0</v>
      </c>
      <c r="AA74" s="12">
        <v>0</v>
      </c>
      <c r="AB74" s="26">
        <v>4143.1345929824747</v>
      </c>
      <c r="AC74" s="15"/>
      <c r="AD74" s="12">
        <v>510864.47393859655</v>
      </c>
      <c r="AE74" s="12">
        <v>0</v>
      </c>
      <c r="AF74" s="12">
        <v>0</v>
      </c>
      <c r="AG74" s="26">
        <v>3750.0476385965594</v>
      </c>
      <c r="AH74" s="15"/>
    </row>
    <row r="75" spans="1:34" x14ac:dyDescent="0.3">
      <c r="A75" s="10">
        <v>8912748</v>
      </c>
      <c r="B75" s="10" t="s">
        <v>156</v>
      </c>
      <c r="C75" s="11">
        <v>161</v>
      </c>
      <c r="D75" s="12">
        <v>830648.22640000004</v>
      </c>
      <c r="E75" s="25">
        <v>0</v>
      </c>
      <c r="F75" s="25">
        <v>0</v>
      </c>
      <c r="G75" s="15"/>
      <c r="H75" s="12">
        <v>845072.32472029421</v>
      </c>
      <c r="I75" s="12">
        <v>0</v>
      </c>
      <c r="J75" s="12">
        <v>0</v>
      </c>
      <c r="K75" s="26">
        <v>14424.098320294172</v>
      </c>
      <c r="L75" s="26">
        <v>26795.724127712543</v>
      </c>
      <c r="M75" s="26">
        <v>-12371.625807418372</v>
      </c>
      <c r="N75" s="15"/>
      <c r="O75" s="12">
        <v>842244.21675816993</v>
      </c>
      <c r="P75" s="12">
        <v>0</v>
      </c>
      <c r="Q75" s="12">
        <v>0</v>
      </c>
      <c r="R75" s="26">
        <v>11595.990358169889</v>
      </c>
      <c r="S75" s="15"/>
      <c r="T75" s="12">
        <v>841925.94531372539</v>
      </c>
      <c r="U75" s="12">
        <v>0</v>
      </c>
      <c r="V75" s="12">
        <v>0</v>
      </c>
      <c r="W75" s="26">
        <v>11277.718913725344</v>
      </c>
      <c r="X75" s="15"/>
      <c r="Y75" s="12">
        <v>842353.96359803923</v>
      </c>
      <c r="Z75" s="12">
        <v>0</v>
      </c>
      <c r="AA75" s="12">
        <v>0</v>
      </c>
      <c r="AB75" s="26">
        <v>11705.737198039191</v>
      </c>
      <c r="AC75" s="15"/>
      <c r="AD75" s="12">
        <v>842047.73237254913</v>
      </c>
      <c r="AE75" s="12">
        <v>0</v>
      </c>
      <c r="AF75" s="12">
        <v>0</v>
      </c>
      <c r="AG75" s="26">
        <v>11399.505972549086</v>
      </c>
      <c r="AH75" s="15"/>
    </row>
    <row r="76" spans="1:34" x14ac:dyDescent="0.3">
      <c r="A76" s="10">
        <v>8912751</v>
      </c>
      <c r="B76" s="10" t="s">
        <v>18</v>
      </c>
      <c r="C76" s="11">
        <v>58</v>
      </c>
      <c r="D76" s="12">
        <v>436330.93259999994</v>
      </c>
      <c r="E76" s="25">
        <v>0</v>
      </c>
      <c r="F76" s="25">
        <v>0</v>
      </c>
      <c r="G76" s="15"/>
      <c r="H76" s="12">
        <v>443570.25060400006</v>
      </c>
      <c r="I76" s="12">
        <v>0</v>
      </c>
      <c r="J76" s="12">
        <v>0</v>
      </c>
      <c r="K76" s="26">
        <v>7239.3180040001171</v>
      </c>
      <c r="L76" s="26">
        <v>11799.022280727222</v>
      </c>
      <c r="M76" s="26">
        <v>-4559.704276727105</v>
      </c>
      <c r="N76" s="15"/>
      <c r="O76" s="12">
        <v>442550.60885454551</v>
      </c>
      <c r="P76" s="12">
        <v>0</v>
      </c>
      <c r="Q76" s="12">
        <v>0</v>
      </c>
      <c r="R76" s="26">
        <v>6219.6762545455713</v>
      </c>
      <c r="S76" s="15"/>
      <c r="T76" s="12">
        <v>442105.76100000006</v>
      </c>
      <c r="U76" s="12">
        <v>0</v>
      </c>
      <c r="V76" s="12">
        <v>0</v>
      </c>
      <c r="W76" s="26">
        <v>5774.8284000001149</v>
      </c>
      <c r="X76" s="15"/>
      <c r="Y76" s="12">
        <v>442590.1532181818</v>
      </c>
      <c r="Z76" s="12">
        <v>0</v>
      </c>
      <c r="AA76" s="12">
        <v>0</v>
      </c>
      <c r="AB76" s="26">
        <v>6259.2206181818619</v>
      </c>
      <c r="AC76" s="15"/>
      <c r="AD76" s="12">
        <v>442162.38561818184</v>
      </c>
      <c r="AE76" s="12">
        <v>0</v>
      </c>
      <c r="AF76" s="12">
        <v>0</v>
      </c>
      <c r="AG76" s="26">
        <v>5831.4530181818991</v>
      </c>
      <c r="AH76" s="15"/>
    </row>
    <row r="77" spans="1:34" x14ac:dyDescent="0.3">
      <c r="A77" s="10">
        <v>8912768</v>
      </c>
      <c r="B77" s="10" t="s">
        <v>19</v>
      </c>
      <c r="C77" s="11">
        <v>198</v>
      </c>
      <c r="D77" s="12">
        <v>916693.50529999996</v>
      </c>
      <c r="E77" s="25">
        <v>856.03536123992012</v>
      </c>
      <c r="F77" s="25">
        <v>3251.8312677742215</v>
      </c>
      <c r="G77" s="15"/>
      <c r="H77" s="12">
        <v>928698.69988242746</v>
      </c>
      <c r="I77" s="12">
        <v>0</v>
      </c>
      <c r="J77" s="12">
        <v>0</v>
      </c>
      <c r="K77" s="26">
        <v>12005.194582427503</v>
      </c>
      <c r="L77" s="26">
        <v>22248.959023522562</v>
      </c>
      <c r="M77" s="26">
        <v>-10243.76444109506</v>
      </c>
      <c r="N77" s="15"/>
      <c r="O77" s="12">
        <v>927339.10699999996</v>
      </c>
      <c r="P77" s="12">
        <v>0</v>
      </c>
      <c r="Q77" s="12">
        <v>1850.5264420971507</v>
      </c>
      <c r="R77" s="26">
        <v>10645.601699999999</v>
      </c>
      <c r="S77" s="15"/>
      <c r="T77" s="12">
        <v>927339.10699999996</v>
      </c>
      <c r="U77" s="12">
        <v>0</v>
      </c>
      <c r="V77" s="12">
        <v>2141.9328281361377</v>
      </c>
      <c r="W77" s="26">
        <v>10645.601699999999</v>
      </c>
      <c r="X77" s="15"/>
      <c r="Y77" s="12">
        <v>927339.10699999996</v>
      </c>
      <c r="Z77" s="12">
        <v>0</v>
      </c>
      <c r="AA77" s="12">
        <v>1726.0245347605087</v>
      </c>
      <c r="AB77" s="26">
        <v>10645.601699999999</v>
      </c>
      <c r="AC77" s="15"/>
      <c r="AD77" s="12">
        <v>927339.10699999996</v>
      </c>
      <c r="AE77" s="12">
        <v>0</v>
      </c>
      <c r="AF77" s="12">
        <v>2006.8001838129712</v>
      </c>
      <c r="AG77" s="26">
        <v>10645.601699999999</v>
      </c>
      <c r="AH77" s="15"/>
    </row>
    <row r="78" spans="1:34" x14ac:dyDescent="0.3">
      <c r="A78" s="10">
        <v>8912769</v>
      </c>
      <c r="B78" s="10" t="s">
        <v>157</v>
      </c>
      <c r="C78" s="11">
        <v>138</v>
      </c>
      <c r="D78" s="12">
        <v>682924.92930000008</v>
      </c>
      <c r="E78" s="25">
        <v>0</v>
      </c>
      <c r="F78" s="25">
        <v>0</v>
      </c>
      <c r="G78" s="15"/>
      <c r="H78" s="12">
        <v>694798.380693721</v>
      </c>
      <c r="I78" s="12">
        <v>0</v>
      </c>
      <c r="J78" s="12">
        <v>0</v>
      </c>
      <c r="K78" s="26">
        <v>11873.451393720927</v>
      </c>
      <c r="L78" s="26">
        <v>21397.928544998751</v>
      </c>
      <c r="M78" s="26">
        <v>-9524.4771512778243</v>
      </c>
      <c r="N78" s="15"/>
      <c r="O78" s="12">
        <v>692574.70996087813</v>
      </c>
      <c r="P78" s="12">
        <v>0</v>
      </c>
      <c r="Q78" s="12">
        <v>0</v>
      </c>
      <c r="R78" s="26">
        <v>9649.780660878052</v>
      </c>
      <c r="S78" s="15"/>
      <c r="T78" s="12">
        <v>692214.27450137702</v>
      </c>
      <c r="U78" s="12">
        <v>0</v>
      </c>
      <c r="V78" s="12">
        <v>0</v>
      </c>
      <c r="W78" s="26">
        <v>9289.345201376942</v>
      </c>
      <c r="X78" s="15"/>
      <c r="Y78" s="12">
        <v>692660.93167715787</v>
      </c>
      <c r="Z78" s="12">
        <v>0</v>
      </c>
      <c r="AA78" s="12">
        <v>0</v>
      </c>
      <c r="AB78" s="26">
        <v>9736.002377157798</v>
      </c>
      <c r="AC78" s="15"/>
      <c r="AD78" s="12">
        <v>692313.93851564988</v>
      </c>
      <c r="AE78" s="12">
        <v>0</v>
      </c>
      <c r="AF78" s="12">
        <v>0</v>
      </c>
      <c r="AG78" s="26">
        <v>9389.0092156497994</v>
      </c>
      <c r="AH78" s="15"/>
    </row>
    <row r="79" spans="1:34" x14ac:dyDescent="0.3">
      <c r="A79" s="10">
        <v>8912772</v>
      </c>
      <c r="B79" s="10" t="s">
        <v>20</v>
      </c>
      <c r="C79" s="11">
        <v>93</v>
      </c>
      <c r="D79" s="12">
        <v>574217.18239999993</v>
      </c>
      <c r="E79" s="25">
        <v>0</v>
      </c>
      <c r="F79" s="25">
        <v>0</v>
      </c>
      <c r="G79" s="15"/>
      <c r="H79" s="12">
        <v>584076.85882301105</v>
      </c>
      <c r="I79" s="12">
        <v>0</v>
      </c>
      <c r="J79" s="12">
        <v>0</v>
      </c>
      <c r="K79" s="26">
        <v>9859.6764230111148</v>
      </c>
      <c r="L79" s="26">
        <v>16510.136377510964</v>
      </c>
      <c r="M79" s="26">
        <v>-6650.4599544998491</v>
      </c>
      <c r="N79" s="15"/>
      <c r="O79" s="12">
        <v>582427.97696067241</v>
      </c>
      <c r="P79" s="12">
        <v>0</v>
      </c>
      <c r="Q79" s="12">
        <v>0</v>
      </c>
      <c r="R79" s="26">
        <v>8210.7945606724825</v>
      </c>
      <c r="S79" s="15"/>
      <c r="T79" s="12">
        <v>582027.10897522932</v>
      </c>
      <c r="U79" s="12">
        <v>0</v>
      </c>
      <c r="V79" s="12">
        <v>0</v>
      </c>
      <c r="W79" s="26">
        <v>7809.9265752293868</v>
      </c>
      <c r="X79" s="15"/>
      <c r="Y79" s="12">
        <v>582492.03547174844</v>
      </c>
      <c r="Z79" s="12">
        <v>0</v>
      </c>
      <c r="AA79" s="12">
        <v>0</v>
      </c>
      <c r="AB79" s="26">
        <v>8274.8530717485119</v>
      </c>
      <c r="AC79" s="15"/>
      <c r="AD79" s="12">
        <v>582106.58650940657</v>
      </c>
      <c r="AE79" s="12">
        <v>0</v>
      </c>
      <c r="AF79" s="12">
        <v>0</v>
      </c>
      <c r="AG79" s="26">
        <v>7889.4041094066342</v>
      </c>
      <c r="AH79" s="15"/>
    </row>
    <row r="80" spans="1:34" x14ac:dyDescent="0.3">
      <c r="A80" s="10">
        <v>8912775</v>
      </c>
      <c r="B80" s="10" t="s">
        <v>21</v>
      </c>
      <c r="C80" s="11">
        <v>175</v>
      </c>
      <c r="D80" s="12">
        <v>835048.84629999998</v>
      </c>
      <c r="E80" s="25">
        <v>2790.1693046323658</v>
      </c>
      <c r="F80" s="25">
        <v>0</v>
      </c>
      <c r="G80" s="15"/>
      <c r="H80" s="12">
        <v>846648.48840004497</v>
      </c>
      <c r="I80" s="12">
        <v>0</v>
      </c>
      <c r="J80" s="12">
        <v>0</v>
      </c>
      <c r="K80" s="26">
        <v>11599.642100044992</v>
      </c>
      <c r="L80" s="26">
        <v>14319.66180458304</v>
      </c>
      <c r="M80" s="26">
        <v>-2720.0197045380482</v>
      </c>
      <c r="N80" s="15"/>
      <c r="O80" s="12">
        <v>843829.32374895737</v>
      </c>
      <c r="P80" s="12">
        <v>0</v>
      </c>
      <c r="Q80" s="12">
        <v>0</v>
      </c>
      <c r="R80" s="26">
        <v>8780.4774489573902</v>
      </c>
      <c r="S80" s="15"/>
      <c r="T80" s="12">
        <v>843510.48808598402</v>
      </c>
      <c r="U80" s="12">
        <v>0</v>
      </c>
      <c r="V80" s="12">
        <v>0</v>
      </c>
      <c r="W80" s="26">
        <v>8461.641785984044</v>
      </c>
      <c r="X80" s="15"/>
      <c r="Y80" s="12">
        <v>843938.6323362469</v>
      </c>
      <c r="Z80" s="12">
        <v>0</v>
      </c>
      <c r="AA80" s="12">
        <v>0</v>
      </c>
      <c r="AB80" s="26">
        <v>8889.7860362469219</v>
      </c>
      <c r="AC80" s="15"/>
      <c r="AD80" s="12">
        <v>843631.82956595207</v>
      </c>
      <c r="AE80" s="12">
        <v>0</v>
      </c>
      <c r="AF80" s="12">
        <v>0</v>
      </c>
      <c r="AG80" s="26">
        <v>8582.9832659520907</v>
      </c>
      <c r="AH80" s="15"/>
    </row>
    <row r="81" spans="1:34" x14ac:dyDescent="0.3">
      <c r="A81" s="10">
        <v>8912779</v>
      </c>
      <c r="B81" s="10" t="s">
        <v>207</v>
      </c>
      <c r="C81" s="11">
        <v>33</v>
      </c>
      <c r="D81" s="12">
        <v>315574.68320000003</v>
      </c>
      <c r="E81" s="25">
        <v>0</v>
      </c>
      <c r="F81" s="25">
        <v>0</v>
      </c>
      <c r="G81" s="15"/>
      <c r="H81" s="12">
        <v>320751.2836093572</v>
      </c>
      <c r="I81" s="12">
        <v>0</v>
      </c>
      <c r="J81" s="12">
        <v>0</v>
      </c>
      <c r="K81" s="26">
        <v>5176.6004093571682</v>
      </c>
      <c r="L81" s="26">
        <v>7948.3205367911723</v>
      </c>
      <c r="M81" s="26">
        <v>-2771.7201274340041</v>
      </c>
      <c r="N81" s="15"/>
      <c r="O81" s="12">
        <v>320089.89342980774</v>
      </c>
      <c r="P81" s="12">
        <v>0</v>
      </c>
      <c r="Q81" s="12">
        <v>0</v>
      </c>
      <c r="R81" s="26">
        <v>4515.2102298077079</v>
      </c>
      <c r="S81" s="15"/>
      <c r="T81" s="12">
        <v>319619.97086497257</v>
      </c>
      <c r="U81" s="12">
        <v>0</v>
      </c>
      <c r="V81" s="12">
        <v>0</v>
      </c>
      <c r="W81" s="26">
        <v>4045.2876649725367</v>
      </c>
      <c r="X81" s="15"/>
      <c r="Y81" s="12">
        <v>320115.54827046703</v>
      </c>
      <c r="Z81" s="12">
        <v>0</v>
      </c>
      <c r="AA81" s="12">
        <v>0</v>
      </c>
      <c r="AB81" s="26">
        <v>4540.8650704669999</v>
      </c>
      <c r="AC81" s="15"/>
      <c r="AD81" s="12">
        <v>319663.58597266488</v>
      </c>
      <c r="AE81" s="12">
        <v>0</v>
      </c>
      <c r="AF81" s="12">
        <v>0</v>
      </c>
      <c r="AG81" s="26">
        <v>4088.9027726648492</v>
      </c>
      <c r="AH81" s="15"/>
    </row>
    <row r="82" spans="1:34" x14ac:dyDescent="0.3">
      <c r="A82" s="10">
        <v>8912781</v>
      </c>
      <c r="B82" s="10" t="s">
        <v>208</v>
      </c>
      <c r="C82" s="11">
        <v>83</v>
      </c>
      <c r="D82" s="12">
        <v>522514.06959999999</v>
      </c>
      <c r="E82" s="25">
        <v>0</v>
      </c>
      <c r="F82" s="25">
        <v>0</v>
      </c>
      <c r="G82" s="15"/>
      <c r="H82" s="12">
        <v>531279.104009412</v>
      </c>
      <c r="I82" s="12">
        <v>0</v>
      </c>
      <c r="J82" s="12">
        <v>0</v>
      </c>
      <c r="K82" s="26">
        <v>8765.0344094120082</v>
      </c>
      <c r="L82" s="26">
        <v>15310.241483210411</v>
      </c>
      <c r="M82" s="26">
        <v>-6545.2070737984031</v>
      </c>
      <c r="N82" s="15"/>
      <c r="O82" s="12">
        <v>529896.85267057142</v>
      </c>
      <c r="P82" s="12">
        <v>0</v>
      </c>
      <c r="Q82" s="12">
        <v>0</v>
      </c>
      <c r="R82" s="26">
        <v>7382.7830705714296</v>
      </c>
      <c r="S82" s="15"/>
      <c r="T82" s="12">
        <v>529477.39507636847</v>
      </c>
      <c r="U82" s="12">
        <v>0</v>
      </c>
      <c r="V82" s="12">
        <v>0</v>
      </c>
      <c r="W82" s="26">
        <v>6963.3254763684818</v>
      </c>
      <c r="X82" s="15"/>
      <c r="Y82" s="12">
        <v>529950.46525028162</v>
      </c>
      <c r="Z82" s="12">
        <v>0</v>
      </c>
      <c r="AA82" s="12">
        <v>0</v>
      </c>
      <c r="AB82" s="26">
        <v>7436.3956502816291</v>
      </c>
      <c r="AC82" s="15"/>
      <c r="AD82" s="12">
        <v>529547.12646767288</v>
      </c>
      <c r="AE82" s="12">
        <v>0</v>
      </c>
      <c r="AF82" s="12">
        <v>0</v>
      </c>
      <c r="AG82" s="26">
        <v>7033.0568676728872</v>
      </c>
      <c r="AH82" s="15"/>
    </row>
    <row r="83" spans="1:34" x14ac:dyDescent="0.3">
      <c r="A83" s="10">
        <v>8912784</v>
      </c>
      <c r="B83" s="10" t="s">
        <v>209</v>
      </c>
      <c r="C83" s="11">
        <v>159</v>
      </c>
      <c r="D83" s="12">
        <v>810793.68310000002</v>
      </c>
      <c r="E83" s="25">
        <v>0</v>
      </c>
      <c r="F83" s="25">
        <v>0</v>
      </c>
      <c r="G83" s="15"/>
      <c r="H83" s="12">
        <v>824868.26336064585</v>
      </c>
      <c r="I83" s="12">
        <v>0</v>
      </c>
      <c r="J83" s="12">
        <v>0</v>
      </c>
      <c r="K83" s="26">
        <v>14074.580260645831</v>
      </c>
      <c r="L83" s="26">
        <v>26654.486836193711</v>
      </c>
      <c r="M83" s="26">
        <v>-12579.90657554788</v>
      </c>
      <c r="N83" s="15"/>
      <c r="O83" s="12">
        <v>822124.41790407558</v>
      </c>
      <c r="P83" s="12">
        <v>0</v>
      </c>
      <c r="Q83" s="12">
        <v>0</v>
      </c>
      <c r="R83" s="26">
        <v>11330.734804075561</v>
      </c>
      <c r="S83" s="15"/>
      <c r="T83" s="12">
        <v>821800.17109458696</v>
      </c>
      <c r="U83" s="12">
        <v>0</v>
      </c>
      <c r="V83" s="12">
        <v>0</v>
      </c>
      <c r="W83" s="26">
        <v>11006.487994586932</v>
      </c>
      <c r="X83" s="15"/>
      <c r="Y83" s="12">
        <v>822230.83562791266</v>
      </c>
      <c r="Z83" s="12">
        <v>0</v>
      </c>
      <c r="AA83" s="12">
        <v>0</v>
      </c>
      <c r="AB83" s="26">
        <v>11437.152527912636</v>
      </c>
      <c r="AC83" s="15"/>
      <c r="AD83" s="12">
        <v>821919.07926447829</v>
      </c>
      <c r="AE83" s="12">
        <v>0</v>
      </c>
      <c r="AF83" s="12">
        <v>0</v>
      </c>
      <c r="AG83" s="26">
        <v>11125.396164478268</v>
      </c>
      <c r="AH83" s="15"/>
    </row>
    <row r="84" spans="1:34" x14ac:dyDescent="0.3">
      <c r="A84" s="10">
        <v>8912787</v>
      </c>
      <c r="B84" s="10" t="s">
        <v>210</v>
      </c>
      <c r="C84" s="11">
        <v>124</v>
      </c>
      <c r="D84" s="12">
        <v>738168.35499999998</v>
      </c>
      <c r="E84" s="25">
        <v>0</v>
      </c>
      <c r="F84" s="25">
        <v>0</v>
      </c>
      <c r="G84" s="15"/>
      <c r="H84" s="12">
        <v>751297.37013502512</v>
      </c>
      <c r="I84" s="12">
        <v>0</v>
      </c>
      <c r="J84" s="12">
        <v>0</v>
      </c>
      <c r="K84" s="26">
        <v>13129.01513502514</v>
      </c>
      <c r="L84" s="26">
        <v>21831.138709664694</v>
      </c>
      <c r="M84" s="26">
        <v>-8702.1235746395541</v>
      </c>
      <c r="N84" s="15"/>
      <c r="O84" s="12">
        <v>748805.09997882391</v>
      </c>
      <c r="P84" s="12">
        <v>0</v>
      </c>
      <c r="Q84" s="12">
        <v>0</v>
      </c>
      <c r="R84" s="26">
        <v>10636.744978823932</v>
      </c>
      <c r="S84" s="15"/>
      <c r="T84" s="12">
        <v>748462.83641190839</v>
      </c>
      <c r="U84" s="12">
        <v>0</v>
      </c>
      <c r="V84" s="12">
        <v>0</v>
      </c>
      <c r="W84" s="26">
        <v>10294.481411908404</v>
      </c>
      <c r="X84" s="15"/>
      <c r="Y84" s="12">
        <v>748902.18249409064</v>
      </c>
      <c r="Z84" s="12">
        <v>0</v>
      </c>
      <c r="AA84" s="12">
        <v>0</v>
      </c>
      <c r="AB84" s="26">
        <v>10733.827494090656</v>
      </c>
      <c r="AC84" s="15"/>
      <c r="AD84" s="12">
        <v>748573.4169459577</v>
      </c>
      <c r="AE84" s="12">
        <v>0</v>
      </c>
      <c r="AF84" s="12">
        <v>0</v>
      </c>
      <c r="AG84" s="26">
        <v>10405.061945957714</v>
      </c>
      <c r="AH84" s="15"/>
    </row>
    <row r="85" spans="1:34" x14ac:dyDescent="0.3">
      <c r="A85" s="10">
        <v>8912788</v>
      </c>
      <c r="B85" s="10" t="s">
        <v>22</v>
      </c>
      <c r="C85" s="11">
        <v>210</v>
      </c>
      <c r="D85" s="12">
        <v>973094.92460000003</v>
      </c>
      <c r="E85" s="25">
        <v>0</v>
      </c>
      <c r="F85" s="25">
        <v>26283.134134078049</v>
      </c>
      <c r="G85" s="15"/>
      <c r="H85" s="12">
        <v>985937.47</v>
      </c>
      <c r="I85" s="12">
        <v>0</v>
      </c>
      <c r="J85" s="12">
        <v>22436.365409497172</v>
      </c>
      <c r="K85" s="26">
        <v>12842.545399999944</v>
      </c>
      <c r="L85" s="26">
        <v>24520.364400000079</v>
      </c>
      <c r="M85" s="26">
        <v>-11677.819000000134</v>
      </c>
      <c r="N85" s="15"/>
      <c r="O85" s="12">
        <v>985937.47</v>
      </c>
      <c r="P85" s="12">
        <v>0</v>
      </c>
      <c r="Q85" s="12">
        <v>25776.271664804313</v>
      </c>
      <c r="R85" s="26">
        <v>12842.545399999944</v>
      </c>
      <c r="S85" s="15"/>
      <c r="T85" s="12">
        <v>985937.47</v>
      </c>
      <c r="U85" s="12">
        <v>0</v>
      </c>
      <c r="V85" s="12">
        <v>26058.51541899424</v>
      </c>
      <c r="W85" s="26">
        <v>12842.545399999944</v>
      </c>
      <c r="X85" s="15"/>
      <c r="Y85" s="12">
        <v>985937.47</v>
      </c>
      <c r="Z85" s="12">
        <v>0</v>
      </c>
      <c r="AA85" s="12">
        <v>25646.808703910676</v>
      </c>
      <c r="AB85" s="26">
        <v>12842.545399999944</v>
      </c>
      <c r="AC85" s="15"/>
      <c r="AD85" s="12">
        <v>985937.47</v>
      </c>
      <c r="AE85" s="12">
        <v>0</v>
      </c>
      <c r="AF85" s="12">
        <v>25919.207877094741</v>
      </c>
      <c r="AG85" s="26">
        <v>12842.545399999944</v>
      </c>
      <c r="AH85" s="15"/>
    </row>
    <row r="86" spans="1:34" x14ac:dyDescent="0.3">
      <c r="A86" s="10">
        <v>8912790</v>
      </c>
      <c r="B86" s="10" t="s">
        <v>211</v>
      </c>
      <c r="C86" s="11">
        <v>37</v>
      </c>
      <c r="D86" s="12">
        <v>283325.35629999998</v>
      </c>
      <c r="E86" s="25">
        <v>0</v>
      </c>
      <c r="F86" s="25">
        <v>0</v>
      </c>
      <c r="G86" s="15"/>
      <c r="H86" s="12">
        <v>287886.31230245164</v>
      </c>
      <c r="I86" s="12">
        <v>0</v>
      </c>
      <c r="J86" s="12">
        <v>0</v>
      </c>
      <c r="K86" s="26">
        <v>4560.9560024516541</v>
      </c>
      <c r="L86" s="26">
        <v>5707.8054690968129</v>
      </c>
      <c r="M86" s="26">
        <v>-1146.8494666451588</v>
      </c>
      <c r="N86" s="15"/>
      <c r="O86" s="12">
        <v>287285.88695806451</v>
      </c>
      <c r="P86" s="12">
        <v>0</v>
      </c>
      <c r="Q86" s="12">
        <v>0</v>
      </c>
      <c r="R86" s="26">
        <v>3960.5306580645265</v>
      </c>
      <c r="S86" s="15"/>
      <c r="T86" s="12">
        <v>286811.78264838713</v>
      </c>
      <c r="U86" s="12">
        <v>0</v>
      </c>
      <c r="V86" s="12">
        <v>0</v>
      </c>
      <c r="W86" s="26">
        <v>3486.4263483871473</v>
      </c>
      <c r="X86" s="15"/>
      <c r="Y86" s="12">
        <v>287309.17279677419</v>
      </c>
      <c r="Z86" s="12">
        <v>0</v>
      </c>
      <c r="AA86" s="12">
        <v>0</v>
      </c>
      <c r="AB86" s="26">
        <v>3983.816496774205</v>
      </c>
      <c r="AC86" s="15"/>
      <c r="AD86" s="12">
        <v>286853.20759032259</v>
      </c>
      <c r="AE86" s="12">
        <v>0</v>
      </c>
      <c r="AF86" s="12">
        <v>0</v>
      </c>
      <c r="AG86" s="26">
        <v>3527.8512903226074</v>
      </c>
      <c r="AH86" s="15"/>
    </row>
    <row r="87" spans="1:34" x14ac:dyDescent="0.3">
      <c r="A87" s="10">
        <v>8912793</v>
      </c>
      <c r="B87" s="10" t="s">
        <v>23</v>
      </c>
      <c r="C87" s="11">
        <v>25</v>
      </c>
      <c r="D87" s="12">
        <v>295598.10399999999</v>
      </c>
      <c r="E87" s="25">
        <v>0</v>
      </c>
      <c r="F87" s="25">
        <v>0</v>
      </c>
      <c r="G87" s="15"/>
      <c r="H87" s="12">
        <v>300228.73338750005</v>
      </c>
      <c r="I87" s="12">
        <v>0</v>
      </c>
      <c r="J87" s="12">
        <v>0</v>
      </c>
      <c r="K87" s="26">
        <v>4630.6293875000556</v>
      </c>
      <c r="L87" s="26">
        <v>8809.4474270454957</v>
      </c>
      <c r="M87" s="26">
        <v>-4178.8180395454401</v>
      </c>
      <c r="N87" s="15"/>
      <c r="O87" s="12">
        <v>299797.19903636363</v>
      </c>
      <c r="P87" s="12">
        <v>0</v>
      </c>
      <c r="Q87" s="12">
        <v>0</v>
      </c>
      <c r="R87" s="26">
        <v>4199.0950363636366</v>
      </c>
      <c r="S87" s="15"/>
      <c r="T87" s="12">
        <v>299311.23808181821</v>
      </c>
      <c r="U87" s="12">
        <v>0</v>
      </c>
      <c r="V87" s="12">
        <v>0</v>
      </c>
      <c r="W87" s="26">
        <v>3713.1340818182216</v>
      </c>
      <c r="X87" s="15"/>
      <c r="Y87" s="12">
        <v>299813.9350590909</v>
      </c>
      <c r="Z87" s="12">
        <v>0</v>
      </c>
      <c r="AA87" s="12">
        <v>0</v>
      </c>
      <c r="AB87" s="26">
        <v>4215.8310590909095</v>
      </c>
      <c r="AC87" s="15"/>
      <c r="AD87" s="12">
        <v>299346.49058181816</v>
      </c>
      <c r="AE87" s="12">
        <v>0</v>
      </c>
      <c r="AF87" s="12">
        <v>0</v>
      </c>
      <c r="AG87" s="26">
        <v>3748.3865818181657</v>
      </c>
      <c r="AH87" s="15"/>
    </row>
    <row r="88" spans="1:34" x14ac:dyDescent="0.3">
      <c r="A88" s="10">
        <v>8912796</v>
      </c>
      <c r="B88" s="10" t="s">
        <v>24</v>
      </c>
      <c r="C88" s="11">
        <v>171</v>
      </c>
      <c r="D88" s="12">
        <v>823923.53819999995</v>
      </c>
      <c r="E88" s="25">
        <v>0</v>
      </c>
      <c r="F88" s="25">
        <v>0</v>
      </c>
      <c r="G88" s="15"/>
      <c r="H88" s="12">
        <v>838338.43180009804</v>
      </c>
      <c r="I88" s="12">
        <v>0</v>
      </c>
      <c r="J88" s="12">
        <v>0</v>
      </c>
      <c r="K88" s="26">
        <v>14414.89360009809</v>
      </c>
      <c r="L88" s="26">
        <v>22262.053387769382</v>
      </c>
      <c r="M88" s="26">
        <v>-7847.1597876712913</v>
      </c>
      <c r="N88" s="15"/>
      <c r="O88" s="12">
        <v>835506.63211135042</v>
      </c>
      <c r="P88" s="12">
        <v>0</v>
      </c>
      <c r="Q88" s="12">
        <v>0</v>
      </c>
      <c r="R88" s="26">
        <v>11583.093911350472</v>
      </c>
      <c r="S88" s="15"/>
      <c r="T88" s="12">
        <v>835188.67066712328</v>
      </c>
      <c r="U88" s="12">
        <v>0</v>
      </c>
      <c r="V88" s="12">
        <v>0</v>
      </c>
      <c r="W88" s="26">
        <v>11265.132467123331</v>
      </c>
      <c r="X88" s="15"/>
      <c r="Y88" s="12">
        <v>835616.458716047</v>
      </c>
      <c r="Z88" s="12">
        <v>0</v>
      </c>
      <c r="AA88" s="12">
        <v>0</v>
      </c>
      <c r="AB88" s="26">
        <v>11692.920516047045</v>
      </c>
      <c r="AC88" s="15"/>
      <c r="AD88" s="12">
        <v>835310.7706084149</v>
      </c>
      <c r="AE88" s="12">
        <v>0</v>
      </c>
      <c r="AF88" s="12">
        <v>0</v>
      </c>
      <c r="AG88" s="26">
        <v>11387.232408414944</v>
      </c>
      <c r="AH88" s="15"/>
    </row>
    <row r="89" spans="1:34" x14ac:dyDescent="0.3">
      <c r="A89" s="10">
        <v>8912802</v>
      </c>
      <c r="B89" s="10" t="s">
        <v>25</v>
      </c>
      <c r="C89" s="11">
        <v>149</v>
      </c>
      <c r="D89" s="12">
        <v>819972.31799999997</v>
      </c>
      <c r="E89" s="25">
        <v>0</v>
      </c>
      <c r="F89" s="25">
        <v>0</v>
      </c>
      <c r="G89" s="15"/>
      <c r="H89" s="12">
        <v>834601.62685625418</v>
      </c>
      <c r="I89" s="12">
        <v>0</v>
      </c>
      <c r="J89" s="12">
        <v>0</v>
      </c>
      <c r="K89" s="26">
        <v>14629.308856254211</v>
      </c>
      <c r="L89" s="26">
        <v>25363.891410370939</v>
      </c>
      <c r="M89" s="26">
        <v>-10734.582554116729</v>
      </c>
      <c r="N89" s="15"/>
      <c r="O89" s="12">
        <v>831775.35215585923</v>
      </c>
      <c r="P89" s="12">
        <v>0</v>
      </c>
      <c r="Q89" s="12">
        <v>0</v>
      </c>
      <c r="R89" s="26">
        <v>11803.034155859263</v>
      </c>
      <c r="S89" s="15"/>
      <c r="T89" s="12">
        <v>831456.76596691622</v>
      </c>
      <c r="U89" s="12">
        <v>0</v>
      </c>
      <c r="V89" s="12">
        <v>0</v>
      </c>
      <c r="W89" s="26">
        <v>11484.447966916254</v>
      </c>
      <c r="X89" s="15"/>
      <c r="Y89" s="12">
        <v>831885.33954562957</v>
      </c>
      <c r="Z89" s="12">
        <v>0</v>
      </c>
      <c r="AA89" s="12">
        <v>0</v>
      </c>
      <c r="AB89" s="26">
        <v>11913.021545629599</v>
      </c>
      <c r="AC89" s="15"/>
      <c r="AD89" s="12">
        <v>831578.74432509206</v>
      </c>
      <c r="AE89" s="12">
        <v>0</v>
      </c>
      <c r="AF89" s="12">
        <v>0</v>
      </c>
      <c r="AG89" s="26">
        <v>11606.426325092092</v>
      </c>
      <c r="AH89" s="15"/>
    </row>
    <row r="90" spans="1:34" x14ac:dyDescent="0.3">
      <c r="A90" s="10">
        <v>8912806</v>
      </c>
      <c r="B90" s="10" t="s">
        <v>212</v>
      </c>
      <c r="C90" s="11">
        <v>160</v>
      </c>
      <c r="D90" s="12">
        <v>739137.5906</v>
      </c>
      <c r="E90" s="25">
        <v>0</v>
      </c>
      <c r="F90" s="25">
        <v>0</v>
      </c>
      <c r="G90" s="15"/>
      <c r="H90" s="12">
        <v>752137.01412554714</v>
      </c>
      <c r="I90" s="12">
        <v>0</v>
      </c>
      <c r="J90" s="12">
        <v>0</v>
      </c>
      <c r="K90" s="26">
        <v>12999.423525547143</v>
      </c>
      <c r="L90" s="26">
        <v>22052.198129324242</v>
      </c>
      <c r="M90" s="26">
        <v>-9052.7746037770994</v>
      </c>
      <c r="N90" s="15"/>
      <c r="O90" s="12">
        <v>749633.14918888896</v>
      </c>
      <c r="P90" s="12">
        <v>0</v>
      </c>
      <c r="Q90" s="12">
        <v>0</v>
      </c>
      <c r="R90" s="26">
        <v>10495.558588888962</v>
      </c>
      <c r="S90" s="15"/>
      <c r="T90" s="12">
        <v>749292.27489372366</v>
      </c>
      <c r="U90" s="12">
        <v>0</v>
      </c>
      <c r="V90" s="12">
        <v>0</v>
      </c>
      <c r="W90" s="26">
        <v>10154.684293723665</v>
      </c>
      <c r="X90" s="15"/>
      <c r="Y90" s="12">
        <v>749730.17376904166</v>
      </c>
      <c r="Z90" s="12">
        <v>0</v>
      </c>
      <c r="AA90" s="12">
        <v>0</v>
      </c>
      <c r="AB90" s="26">
        <v>10592.583169041667</v>
      </c>
      <c r="AC90" s="15"/>
      <c r="AD90" s="12">
        <v>749402.21944334195</v>
      </c>
      <c r="AE90" s="12">
        <v>0</v>
      </c>
      <c r="AF90" s="12">
        <v>0</v>
      </c>
      <c r="AG90" s="26">
        <v>10264.628843341954</v>
      </c>
      <c r="AH90" s="15"/>
    </row>
    <row r="91" spans="1:34" x14ac:dyDescent="0.3">
      <c r="A91" s="10">
        <v>8912810</v>
      </c>
      <c r="B91" s="10" t="s">
        <v>213</v>
      </c>
      <c r="C91" s="11">
        <v>211</v>
      </c>
      <c r="D91" s="12">
        <v>982517.56229999999</v>
      </c>
      <c r="E91" s="25">
        <v>0</v>
      </c>
      <c r="F91" s="25">
        <v>0</v>
      </c>
      <c r="G91" s="15"/>
      <c r="H91" s="12">
        <v>999961.18157968775</v>
      </c>
      <c r="I91" s="12">
        <v>0</v>
      </c>
      <c r="J91" s="12">
        <v>0</v>
      </c>
      <c r="K91" s="26">
        <v>17443.619279687759</v>
      </c>
      <c r="L91" s="26">
        <v>29172.988957498572</v>
      </c>
      <c r="M91" s="26">
        <v>-11729.369677810813</v>
      </c>
      <c r="N91" s="15"/>
      <c r="O91" s="12">
        <v>996451.5880055388</v>
      </c>
      <c r="P91" s="12">
        <v>0</v>
      </c>
      <c r="Q91" s="12">
        <v>0</v>
      </c>
      <c r="R91" s="26">
        <v>13934.025705538807</v>
      </c>
      <c r="S91" s="15"/>
      <c r="T91" s="12">
        <v>996181.07522093435</v>
      </c>
      <c r="U91" s="12">
        <v>0</v>
      </c>
      <c r="V91" s="12">
        <v>0</v>
      </c>
      <c r="W91" s="26">
        <v>13663.512920934358</v>
      </c>
      <c r="X91" s="15"/>
      <c r="Y91" s="12">
        <v>996587.68773019791</v>
      </c>
      <c r="Z91" s="12">
        <v>0</v>
      </c>
      <c r="AA91" s="12">
        <v>0</v>
      </c>
      <c r="AB91" s="26">
        <v>14070.125430197921</v>
      </c>
      <c r="AC91" s="15"/>
      <c r="AD91" s="12">
        <v>996327.16908034973</v>
      </c>
      <c r="AE91" s="12">
        <v>0</v>
      </c>
      <c r="AF91" s="12">
        <v>0</v>
      </c>
      <c r="AG91" s="26">
        <v>13809.606780349743</v>
      </c>
      <c r="AH91" s="15"/>
    </row>
    <row r="92" spans="1:34" x14ac:dyDescent="0.3">
      <c r="A92" s="10">
        <v>8912812</v>
      </c>
      <c r="B92" s="10" t="s">
        <v>214</v>
      </c>
      <c r="C92" s="11">
        <v>326</v>
      </c>
      <c r="D92" s="12">
        <v>1511695.5035999999</v>
      </c>
      <c r="E92" s="25">
        <v>0</v>
      </c>
      <c r="F92" s="25">
        <v>65519.901403906522</v>
      </c>
      <c r="G92" s="15"/>
      <c r="H92" s="12">
        <v>1529157.1128</v>
      </c>
      <c r="I92" s="12">
        <v>0</v>
      </c>
      <c r="J92" s="12">
        <v>57070.723890992114</v>
      </c>
      <c r="K92" s="26">
        <v>17461.609200000064</v>
      </c>
      <c r="L92" s="26">
        <v>33991.857220000122</v>
      </c>
      <c r="M92" s="26">
        <v>-16530.248020000057</v>
      </c>
      <c r="N92" s="15"/>
      <c r="O92" s="12">
        <v>1529157.1128</v>
      </c>
      <c r="P92" s="12">
        <v>0</v>
      </c>
      <c r="Q92" s="12">
        <v>62470.511146081844</v>
      </c>
      <c r="R92" s="26">
        <v>17461.609200000064</v>
      </c>
      <c r="S92" s="15"/>
      <c r="T92" s="12">
        <v>1529157.1128</v>
      </c>
      <c r="U92" s="12">
        <v>0</v>
      </c>
      <c r="V92" s="12">
        <v>62608.945308222901</v>
      </c>
      <c r="W92" s="26">
        <v>17461.609200000064</v>
      </c>
      <c r="X92" s="15"/>
      <c r="Y92" s="12">
        <v>1529157.1128</v>
      </c>
      <c r="Z92" s="12">
        <v>0</v>
      </c>
      <c r="AA92" s="12">
        <v>62261.195420400472</v>
      </c>
      <c r="AB92" s="26">
        <v>17461.609200000064</v>
      </c>
      <c r="AC92" s="15"/>
      <c r="AD92" s="12">
        <v>1529157.1128</v>
      </c>
      <c r="AE92" s="12">
        <v>0</v>
      </c>
      <c r="AF92" s="12">
        <v>62395.221432071412</v>
      </c>
      <c r="AG92" s="26">
        <v>17461.609200000064</v>
      </c>
      <c r="AH92" s="15"/>
    </row>
    <row r="93" spans="1:34" x14ac:dyDescent="0.3">
      <c r="A93" s="10">
        <v>8912813</v>
      </c>
      <c r="B93" s="10" t="s">
        <v>26</v>
      </c>
      <c r="C93" s="11">
        <v>81</v>
      </c>
      <c r="D93" s="12">
        <v>526987.83439999993</v>
      </c>
      <c r="E93" s="25">
        <v>0</v>
      </c>
      <c r="F93" s="25">
        <v>0</v>
      </c>
      <c r="G93" s="15"/>
      <c r="H93" s="12">
        <v>535930.42741928762</v>
      </c>
      <c r="I93" s="12">
        <v>0</v>
      </c>
      <c r="J93" s="12">
        <v>0</v>
      </c>
      <c r="K93" s="26">
        <v>8942.593019287684</v>
      </c>
      <c r="L93" s="26">
        <v>13680.500302399974</v>
      </c>
      <c r="M93" s="26">
        <v>-4737.9072831122903</v>
      </c>
      <c r="N93" s="15"/>
      <c r="O93" s="12">
        <v>534521.89658560278</v>
      </c>
      <c r="P93" s="12">
        <v>0</v>
      </c>
      <c r="Q93" s="12">
        <v>0</v>
      </c>
      <c r="R93" s="26">
        <v>7534.0621856028447</v>
      </c>
      <c r="S93" s="15"/>
      <c r="T93" s="12">
        <v>534104.1579191644</v>
      </c>
      <c r="U93" s="12">
        <v>0</v>
      </c>
      <c r="V93" s="12">
        <v>0</v>
      </c>
      <c r="W93" s="26">
        <v>7116.3235191644635</v>
      </c>
      <c r="X93" s="15"/>
      <c r="Y93" s="12">
        <v>534576.52177053422</v>
      </c>
      <c r="Z93" s="12">
        <v>0</v>
      </c>
      <c r="AA93" s="12">
        <v>0</v>
      </c>
      <c r="AB93" s="26">
        <v>7588.6873705342878</v>
      </c>
      <c r="AC93" s="15"/>
      <c r="AD93" s="12">
        <v>534174.86745752057</v>
      </c>
      <c r="AE93" s="12">
        <v>0</v>
      </c>
      <c r="AF93" s="12">
        <v>0</v>
      </c>
      <c r="AG93" s="26">
        <v>7187.0330575206317</v>
      </c>
      <c r="AH93" s="15"/>
    </row>
    <row r="94" spans="1:34" x14ac:dyDescent="0.3">
      <c r="A94" s="10">
        <v>8912821</v>
      </c>
      <c r="B94" s="10" t="s">
        <v>215</v>
      </c>
      <c r="C94" s="11">
        <v>188</v>
      </c>
      <c r="D94" s="12">
        <v>940767.10660000006</v>
      </c>
      <c r="E94" s="25">
        <v>0</v>
      </c>
      <c r="F94" s="25">
        <v>0</v>
      </c>
      <c r="G94" s="15"/>
      <c r="H94" s="12">
        <v>957568.2882845772</v>
      </c>
      <c r="I94" s="12">
        <v>0</v>
      </c>
      <c r="J94" s="12">
        <v>0</v>
      </c>
      <c r="K94" s="26">
        <v>16801.181684577139</v>
      </c>
      <c r="L94" s="26">
        <v>26830.588873028639</v>
      </c>
      <c r="M94" s="26">
        <v>-10029.4071884515</v>
      </c>
      <c r="N94" s="15"/>
      <c r="O94" s="12">
        <v>954245.06524936715</v>
      </c>
      <c r="P94" s="12">
        <v>0</v>
      </c>
      <c r="Q94" s="12">
        <v>0</v>
      </c>
      <c r="R94" s="26">
        <v>13477.958649367094</v>
      </c>
      <c r="S94" s="15"/>
      <c r="T94" s="12">
        <v>953961.24329704395</v>
      </c>
      <c r="U94" s="12">
        <v>0</v>
      </c>
      <c r="V94" s="12">
        <v>0</v>
      </c>
      <c r="W94" s="26">
        <v>13194.136697043898</v>
      </c>
      <c r="X94" s="15"/>
      <c r="Y94" s="12">
        <v>954373.88882763591</v>
      </c>
      <c r="Z94" s="12">
        <v>0</v>
      </c>
      <c r="AA94" s="12">
        <v>0</v>
      </c>
      <c r="AB94" s="26">
        <v>13606.782227635849</v>
      </c>
      <c r="AC94" s="15"/>
      <c r="AD94" s="12">
        <v>954099.84928691736</v>
      </c>
      <c r="AE94" s="12">
        <v>0</v>
      </c>
      <c r="AF94" s="12">
        <v>0</v>
      </c>
      <c r="AG94" s="26">
        <v>13332.742686917307</v>
      </c>
      <c r="AH94" s="15"/>
    </row>
    <row r="95" spans="1:34" x14ac:dyDescent="0.3">
      <c r="A95" s="10">
        <v>8912822</v>
      </c>
      <c r="B95" s="10" t="s">
        <v>216</v>
      </c>
      <c r="C95" s="11">
        <v>248</v>
      </c>
      <c r="D95" s="12">
        <v>1159623.9071</v>
      </c>
      <c r="E95" s="25">
        <v>0</v>
      </c>
      <c r="F95" s="25">
        <v>0</v>
      </c>
      <c r="G95" s="15"/>
      <c r="H95" s="12">
        <v>1180213.9455602299</v>
      </c>
      <c r="I95" s="12">
        <v>0</v>
      </c>
      <c r="J95" s="12">
        <v>0</v>
      </c>
      <c r="K95" s="26">
        <v>20590.038460229989</v>
      </c>
      <c r="L95" s="26">
        <v>34765.053274241742</v>
      </c>
      <c r="M95" s="26">
        <v>-14175.014814011753</v>
      </c>
      <c r="N95" s="15"/>
      <c r="O95" s="12">
        <v>1175994.4048648712</v>
      </c>
      <c r="P95" s="12">
        <v>0</v>
      </c>
      <c r="Q95" s="12">
        <v>0</v>
      </c>
      <c r="R95" s="26">
        <v>16370.497764871223</v>
      </c>
      <c r="S95" s="15"/>
      <c r="T95" s="12">
        <v>1175773.8496629668</v>
      </c>
      <c r="U95" s="12">
        <v>0</v>
      </c>
      <c r="V95" s="12">
        <v>0</v>
      </c>
      <c r="W95" s="26">
        <v>16149.94256296684</v>
      </c>
      <c r="X95" s="15"/>
      <c r="Y95" s="12">
        <v>1176158.0083938306</v>
      </c>
      <c r="Z95" s="12">
        <v>0</v>
      </c>
      <c r="AA95" s="12">
        <v>0</v>
      </c>
      <c r="AB95" s="26">
        <v>16534.101293830667</v>
      </c>
      <c r="AC95" s="15"/>
      <c r="AD95" s="12">
        <v>1175944.008832173</v>
      </c>
      <c r="AE95" s="12">
        <v>0</v>
      </c>
      <c r="AF95" s="12">
        <v>0</v>
      </c>
      <c r="AG95" s="26">
        <v>16320.101732173003</v>
      </c>
      <c r="AH95" s="15"/>
    </row>
    <row r="96" spans="1:34" x14ac:dyDescent="0.3">
      <c r="A96" s="10">
        <v>8912826</v>
      </c>
      <c r="B96" s="10" t="s">
        <v>217</v>
      </c>
      <c r="C96" s="11">
        <v>158</v>
      </c>
      <c r="D96" s="12">
        <v>788002.10479999997</v>
      </c>
      <c r="E96" s="25">
        <v>0</v>
      </c>
      <c r="F96" s="25">
        <v>0</v>
      </c>
      <c r="G96" s="15"/>
      <c r="H96" s="12">
        <v>801834.08921887167</v>
      </c>
      <c r="I96" s="12">
        <v>0</v>
      </c>
      <c r="J96" s="12">
        <v>0</v>
      </c>
      <c r="K96" s="26">
        <v>13831.984418871696</v>
      </c>
      <c r="L96" s="26">
        <v>25533.907677611685</v>
      </c>
      <c r="M96" s="26">
        <v>-11701.923258739989</v>
      </c>
      <c r="N96" s="15"/>
      <c r="O96" s="12">
        <v>799145.1321123878</v>
      </c>
      <c r="P96" s="12">
        <v>0</v>
      </c>
      <c r="Q96" s="12">
        <v>0</v>
      </c>
      <c r="R96" s="26">
        <v>11143.027312387829</v>
      </c>
      <c r="S96" s="15"/>
      <c r="T96" s="12">
        <v>798817.17129118438</v>
      </c>
      <c r="U96" s="12">
        <v>0</v>
      </c>
      <c r="V96" s="12">
        <v>0</v>
      </c>
      <c r="W96" s="26">
        <v>10815.066491184407</v>
      </c>
      <c r="X96" s="15"/>
      <c r="Y96" s="12">
        <v>799249.39346397517</v>
      </c>
      <c r="Z96" s="12">
        <v>0</v>
      </c>
      <c r="AA96" s="12">
        <v>0</v>
      </c>
      <c r="AB96" s="26">
        <v>11247.288663975196</v>
      </c>
      <c r="AC96" s="15"/>
      <c r="AD96" s="12">
        <v>798933.632150886</v>
      </c>
      <c r="AE96" s="12">
        <v>0</v>
      </c>
      <c r="AF96" s="12">
        <v>0</v>
      </c>
      <c r="AG96" s="26">
        <v>10931.527350886026</v>
      </c>
      <c r="AH96" s="15"/>
    </row>
    <row r="97" spans="1:34" x14ac:dyDescent="0.3">
      <c r="A97" s="10">
        <v>8912829</v>
      </c>
      <c r="B97" s="10" t="s">
        <v>218</v>
      </c>
      <c r="C97" s="11">
        <v>113</v>
      </c>
      <c r="D97" s="12">
        <v>632590.81889999995</v>
      </c>
      <c r="E97" s="25">
        <v>0</v>
      </c>
      <c r="F97" s="25">
        <v>0</v>
      </c>
      <c r="G97" s="15"/>
      <c r="H97" s="12">
        <v>643431.78051806602</v>
      </c>
      <c r="I97" s="12">
        <v>0</v>
      </c>
      <c r="J97" s="12">
        <v>0</v>
      </c>
      <c r="K97" s="26">
        <v>10840.961618066067</v>
      </c>
      <c r="L97" s="26">
        <v>19060.729782393551</v>
      </c>
      <c r="M97" s="26">
        <v>-8219.7681643274846</v>
      </c>
      <c r="N97" s="15"/>
      <c r="O97" s="12">
        <v>641508.19417572732</v>
      </c>
      <c r="P97" s="12">
        <v>0</v>
      </c>
      <c r="Q97" s="12">
        <v>0</v>
      </c>
      <c r="R97" s="26">
        <v>8917.3752757273614</v>
      </c>
      <c r="S97" s="15"/>
      <c r="T97" s="12">
        <v>641126.60747871012</v>
      </c>
      <c r="U97" s="12">
        <v>0</v>
      </c>
      <c r="V97" s="12">
        <v>0</v>
      </c>
      <c r="W97" s="26">
        <v>8535.7885787101695</v>
      </c>
      <c r="X97" s="15"/>
      <c r="Y97" s="12">
        <v>641582.79430449498</v>
      </c>
      <c r="Z97" s="12">
        <v>0</v>
      </c>
      <c r="AA97" s="12">
        <v>0</v>
      </c>
      <c r="AB97" s="26">
        <v>8991.9754044950241</v>
      </c>
      <c r="AC97" s="15"/>
      <c r="AD97" s="12">
        <v>641215.80770276813</v>
      </c>
      <c r="AE97" s="12">
        <v>0</v>
      </c>
      <c r="AF97" s="12">
        <v>0</v>
      </c>
      <c r="AG97" s="26">
        <v>8624.9888027681736</v>
      </c>
      <c r="AH97" s="15"/>
    </row>
    <row r="98" spans="1:34" x14ac:dyDescent="0.3">
      <c r="A98" s="10">
        <v>8912844</v>
      </c>
      <c r="B98" s="10" t="s">
        <v>28</v>
      </c>
      <c r="C98" s="11">
        <v>46</v>
      </c>
      <c r="D98" s="12">
        <v>349903.81020000001</v>
      </c>
      <c r="E98" s="25">
        <v>3399.5743370741584</v>
      </c>
      <c r="F98" s="25">
        <v>0</v>
      </c>
      <c r="G98" s="15"/>
      <c r="H98" s="12">
        <v>352100.94079941895</v>
      </c>
      <c r="I98" s="12">
        <v>0</v>
      </c>
      <c r="J98" s="12">
        <v>0</v>
      </c>
      <c r="K98" s="26">
        <v>2197.1305994189461</v>
      </c>
      <c r="L98" s="26">
        <v>4540.2446748718503</v>
      </c>
      <c r="M98" s="26">
        <v>-2343.1140754529042</v>
      </c>
      <c r="N98" s="15"/>
      <c r="O98" s="12">
        <v>351337.15118790546</v>
      </c>
      <c r="P98" s="12">
        <v>0</v>
      </c>
      <c r="Q98" s="12">
        <v>0</v>
      </c>
      <c r="R98" s="26">
        <v>1433.3409879054525</v>
      </c>
      <c r="S98" s="15"/>
      <c r="T98" s="12">
        <v>350874.42768520268</v>
      </c>
      <c r="U98" s="12">
        <v>0</v>
      </c>
      <c r="V98" s="12">
        <v>0</v>
      </c>
      <c r="W98" s="26">
        <v>970.61748520267429</v>
      </c>
      <c r="X98" s="15"/>
      <c r="Y98" s="12">
        <v>351366.76597168919</v>
      </c>
      <c r="Z98" s="12">
        <v>0</v>
      </c>
      <c r="AA98" s="12">
        <v>0</v>
      </c>
      <c r="AB98" s="26">
        <v>1462.9557716891868</v>
      </c>
      <c r="AC98" s="15"/>
      <c r="AD98" s="12">
        <v>350921.76750141894</v>
      </c>
      <c r="AE98" s="12">
        <v>0</v>
      </c>
      <c r="AF98" s="12">
        <v>0</v>
      </c>
      <c r="AG98" s="26">
        <v>1017.9573014189373</v>
      </c>
      <c r="AH98" s="15"/>
    </row>
    <row r="99" spans="1:34" x14ac:dyDescent="0.3">
      <c r="A99" s="10">
        <v>8912850</v>
      </c>
      <c r="B99" s="10" t="s">
        <v>158</v>
      </c>
      <c r="C99" s="11">
        <v>43</v>
      </c>
      <c r="D99" s="12">
        <v>369717.7708</v>
      </c>
      <c r="E99" s="25">
        <v>0</v>
      </c>
      <c r="F99" s="25">
        <v>0</v>
      </c>
      <c r="G99" s="15"/>
      <c r="H99" s="12">
        <v>375562.66033725464</v>
      </c>
      <c r="I99" s="12">
        <v>0</v>
      </c>
      <c r="J99" s="12">
        <v>0</v>
      </c>
      <c r="K99" s="26">
        <v>5844.8895372546394</v>
      </c>
      <c r="L99" s="26">
        <v>9663.4543658890761</v>
      </c>
      <c r="M99" s="26">
        <v>-3818.5648286344367</v>
      </c>
      <c r="N99" s="15"/>
      <c r="O99" s="12">
        <v>374856.13603214797</v>
      </c>
      <c r="P99" s="12">
        <v>0</v>
      </c>
      <c r="Q99" s="12">
        <v>0</v>
      </c>
      <c r="R99" s="26">
        <v>5138.3652321479749</v>
      </c>
      <c r="S99" s="15"/>
      <c r="T99" s="12">
        <v>374389.42890554771</v>
      </c>
      <c r="U99" s="12">
        <v>0</v>
      </c>
      <c r="V99" s="12">
        <v>0</v>
      </c>
      <c r="W99" s="26">
        <v>4671.6581055477145</v>
      </c>
      <c r="X99" s="15"/>
      <c r="Y99" s="12">
        <v>374883.53100938839</v>
      </c>
      <c r="Z99" s="12">
        <v>0</v>
      </c>
      <c r="AA99" s="12">
        <v>0</v>
      </c>
      <c r="AB99" s="26">
        <v>5165.7602093883906</v>
      </c>
      <c r="AC99" s="15"/>
      <c r="AD99" s="12">
        <v>374434.59977041255</v>
      </c>
      <c r="AE99" s="12">
        <v>0</v>
      </c>
      <c r="AF99" s="12">
        <v>0</v>
      </c>
      <c r="AG99" s="26">
        <v>4716.8289704125491</v>
      </c>
      <c r="AH99" s="15"/>
    </row>
    <row r="100" spans="1:34" x14ac:dyDescent="0.3">
      <c r="A100" s="10">
        <v>8912901</v>
      </c>
      <c r="B100" s="10" t="s">
        <v>220</v>
      </c>
      <c r="C100" s="11">
        <v>521</v>
      </c>
      <c r="D100" s="12">
        <v>2399189.8125</v>
      </c>
      <c r="E100" s="25">
        <v>0</v>
      </c>
      <c r="F100" s="25">
        <v>117915.6906898059</v>
      </c>
      <c r="G100" s="15"/>
      <c r="H100" s="12">
        <v>2433982.8640000001</v>
      </c>
      <c r="I100" s="12">
        <v>0</v>
      </c>
      <c r="J100" s="12">
        <v>111123.16910527693</v>
      </c>
      <c r="K100" s="26">
        <v>34793.05150000006</v>
      </c>
      <c r="L100" s="26">
        <v>63163.428540000226</v>
      </c>
      <c r="M100" s="26">
        <v>-28370.377040000167</v>
      </c>
      <c r="N100" s="15"/>
      <c r="O100" s="12">
        <v>2433982.8640000001</v>
      </c>
      <c r="P100" s="12">
        <v>0</v>
      </c>
      <c r="Q100" s="12">
        <v>120003.04085770715</v>
      </c>
      <c r="R100" s="26">
        <v>34793.05150000006</v>
      </c>
      <c r="S100" s="15"/>
      <c r="T100" s="12">
        <v>2433982.8640000001</v>
      </c>
      <c r="U100" s="12">
        <v>0</v>
      </c>
      <c r="V100" s="12">
        <v>119896.62016053637</v>
      </c>
      <c r="W100" s="26">
        <v>34793.05150000006</v>
      </c>
      <c r="X100" s="15"/>
      <c r="Y100" s="12">
        <v>2433982.8640000001</v>
      </c>
      <c r="Z100" s="12">
        <v>0</v>
      </c>
      <c r="AA100" s="12">
        <v>119658.98138792161</v>
      </c>
      <c r="AB100" s="26">
        <v>34793.05150000006</v>
      </c>
      <c r="AC100" s="15"/>
      <c r="AD100" s="12">
        <v>2433982.8640000001</v>
      </c>
      <c r="AE100" s="12">
        <v>0</v>
      </c>
      <c r="AF100" s="12">
        <v>119565.76906973589</v>
      </c>
      <c r="AG100" s="26">
        <v>34793.05150000006</v>
      </c>
      <c r="AH100" s="15"/>
    </row>
    <row r="101" spans="1:34" x14ac:dyDescent="0.3">
      <c r="A101" s="10">
        <v>8912911</v>
      </c>
      <c r="B101" s="10" t="s">
        <v>31</v>
      </c>
      <c r="C101" s="11">
        <v>309</v>
      </c>
      <c r="D101" s="12">
        <v>1497095.1898000001</v>
      </c>
      <c r="E101" s="25">
        <v>0</v>
      </c>
      <c r="F101" s="25">
        <v>0</v>
      </c>
      <c r="G101" s="15"/>
      <c r="H101" s="12">
        <v>1507627.1105950398</v>
      </c>
      <c r="I101" s="12">
        <v>0</v>
      </c>
      <c r="J101" s="12">
        <v>0</v>
      </c>
      <c r="K101" s="26">
        <v>10531.920795039739</v>
      </c>
      <c r="L101" s="26">
        <v>30270.821729929186</v>
      </c>
      <c r="M101" s="26">
        <v>-19738.900934889447</v>
      </c>
      <c r="N101" s="15"/>
      <c r="O101" s="12">
        <v>1503829.0689540005</v>
      </c>
      <c r="P101" s="12">
        <v>1792.6218149147157</v>
      </c>
      <c r="Q101" s="12">
        <v>0</v>
      </c>
      <c r="R101" s="26">
        <v>6733.8791540004313</v>
      </c>
      <c r="S101" s="15"/>
      <c r="T101" s="12">
        <v>1503831.6497440003</v>
      </c>
      <c r="U101" s="12">
        <v>1920.4003831389989</v>
      </c>
      <c r="V101" s="12">
        <v>0</v>
      </c>
      <c r="W101" s="26">
        <v>6736.4599440002348</v>
      </c>
      <c r="X101" s="15"/>
      <c r="Y101" s="12">
        <v>1502253.4453556768</v>
      </c>
      <c r="Z101" s="12">
        <v>0</v>
      </c>
      <c r="AA101" s="12">
        <v>0</v>
      </c>
      <c r="AB101" s="26">
        <v>5158.255555676762</v>
      </c>
      <c r="AC101" s="15"/>
      <c r="AD101" s="12">
        <v>1502131.3553121923</v>
      </c>
      <c r="AE101" s="12">
        <v>0</v>
      </c>
      <c r="AF101" s="12">
        <v>0</v>
      </c>
      <c r="AG101" s="26">
        <v>5036.1655121922959</v>
      </c>
      <c r="AH101" s="15"/>
    </row>
    <row r="102" spans="1:34" x14ac:dyDescent="0.3">
      <c r="A102" s="10">
        <v>8912912</v>
      </c>
      <c r="B102" s="10" t="s">
        <v>32</v>
      </c>
      <c r="C102" s="11">
        <v>339</v>
      </c>
      <c r="D102" s="12">
        <v>1705433.1939000001</v>
      </c>
      <c r="E102" s="25">
        <v>0</v>
      </c>
      <c r="F102" s="25">
        <v>0</v>
      </c>
      <c r="G102" s="15"/>
      <c r="H102" s="12">
        <v>1736072.1158200074</v>
      </c>
      <c r="I102" s="12">
        <v>0</v>
      </c>
      <c r="J102" s="12">
        <v>0</v>
      </c>
      <c r="K102" s="26">
        <v>30638.921920007328</v>
      </c>
      <c r="L102" s="26">
        <v>54453.692751728231</v>
      </c>
      <c r="M102" s="26">
        <v>-23814.770831720904</v>
      </c>
      <c r="N102" s="15"/>
      <c r="O102" s="12">
        <v>1729614.5578324904</v>
      </c>
      <c r="P102" s="12">
        <v>0</v>
      </c>
      <c r="Q102" s="12">
        <v>0</v>
      </c>
      <c r="R102" s="26">
        <v>24181.363932490349</v>
      </c>
      <c r="S102" s="15"/>
      <c r="T102" s="12">
        <v>1729549.8158247275</v>
      </c>
      <c r="U102" s="12">
        <v>0</v>
      </c>
      <c r="V102" s="12">
        <v>0</v>
      </c>
      <c r="W102" s="26">
        <v>24116.621924727457</v>
      </c>
      <c r="X102" s="15"/>
      <c r="Y102" s="12">
        <v>1729865.0238972069</v>
      </c>
      <c r="Z102" s="12">
        <v>0</v>
      </c>
      <c r="AA102" s="12">
        <v>0</v>
      </c>
      <c r="AB102" s="26">
        <v>24431.829997206805</v>
      </c>
      <c r="AC102" s="15"/>
      <c r="AD102" s="12">
        <v>1729802.9296817547</v>
      </c>
      <c r="AE102" s="12">
        <v>0</v>
      </c>
      <c r="AF102" s="12">
        <v>0</v>
      </c>
      <c r="AG102" s="26">
        <v>24369.7357817546</v>
      </c>
      <c r="AH102" s="15"/>
    </row>
    <row r="103" spans="1:34" x14ac:dyDescent="0.3">
      <c r="A103" s="10">
        <v>8912913</v>
      </c>
      <c r="B103" s="10" t="s">
        <v>33</v>
      </c>
      <c r="C103" s="11">
        <v>408</v>
      </c>
      <c r="D103" s="12">
        <v>2101850.5342000001</v>
      </c>
      <c r="E103" s="25">
        <v>0</v>
      </c>
      <c r="F103" s="25">
        <v>0</v>
      </c>
      <c r="G103" s="15"/>
      <c r="H103" s="12">
        <v>2139832.0567242992</v>
      </c>
      <c r="I103" s="12">
        <v>0</v>
      </c>
      <c r="J103" s="12">
        <v>0</v>
      </c>
      <c r="K103" s="26">
        <v>37981.5225242991</v>
      </c>
      <c r="L103" s="26">
        <v>61689.353764947038</v>
      </c>
      <c r="M103" s="26">
        <v>-23707.831240647938</v>
      </c>
      <c r="N103" s="15"/>
      <c r="O103" s="12">
        <v>2131655.1324086459</v>
      </c>
      <c r="P103" s="12">
        <v>0</v>
      </c>
      <c r="Q103" s="12">
        <v>0</v>
      </c>
      <c r="R103" s="26">
        <v>29804.598208645824</v>
      </c>
      <c r="S103" s="15"/>
      <c r="T103" s="12">
        <v>2131710.8577298298</v>
      </c>
      <c r="U103" s="12">
        <v>0</v>
      </c>
      <c r="V103" s="12">
        <v>0</v>
      </c>
      <c r="W103" s="26">
        <v>29860.323529829737</v>
      </c>
      <c r="X103" s="15"/>
      <c r="Y103" s="12">
        <v>2131971.7804983789</v>
      </c>
      <c r="Z103" s="12">
        <v>0</v>
      </c>
      <c r="AA103" s="12">
        <v>0</v>
      </c>
      <c r="AB103" s="26">
        <v>30121.246298378799</v>
      </c>
      <c r="AC103" s="15"/>
      <c r="AD103" s="12">
        <v>2132024.860592098</v>
      </c>
      <c r="AE103" s="12">
        <v>0</v>
      </c>
      <c r="AF103" s="12">
        <v>0</v>
      </c>
      <c r="AG103" s="26">
        <v>30174.326392097864</v>
      </c>
      <c r="AH103" s="15"/>
    </row>
    <row r="104" spans="1:34" x14ac:dyDescent="0.3">
      <c r="A104" s="10">
        <v>8912916</v>
      </c>
      <c r="B104" s="10" t="s">
        <v>221</v>
      </c>
      <c r="C104" s="11">
        <v>305</v>
      </c>
      <c r="D104" s="12">
        <v>1586069.2877</v>
      </c>
      <c r="E104" s="25">
        <v>0</v>
      </c>
      <c r="F104" s="25">
        <v>0</v>
      </c>
      <c r="G104" s="15"/>
      <c r="H104" s="12">
        <v>1614427.9143444025</v>
      </c>
      <c r="I104" s="12">
        <v>0</v>
      </c>
      <c r="J104" s="12">
        <v>0</v>
      </c>
      <c r="K104" s="26">
        <v>28358.62664440251</v>
      </c>
      <c r="L104" s="26">
        <v>53857.785911484389</v>
      </c>
      <c r="M104" s="26">
        <v>-25499.159267081879</v>
      </c>
      <c r="N104" s="15"/>
      <c r="O104" s="12">
        <v>1608526.7237960235</v>
      </c>
      <c r="P104" s="12">
        <v>0</v>
      </c>
      <c r="Q104" s="12">
        <v>0</v>
      </c>
      <c r="R104" s="26">
        <v>22457.436096023535</v>
      </c>
      <c r="S104" s="15"/>
      <c r="T104" s="12">
        <v>1608423.6362465825</v>
      </c>
      <c r="U104" s="12">
        <v>0</v>
      </c>
      <c r="V104" s="12">
        <v>0</v>
      </c>
      <c r="W104" s="26">
        <v>22354.348546582507</v>
      </c>
      <c r="X104" s="15"/>
      <c r="Y104" s="12">
        <v>1608755.9057532395</v>
      </c>
      <c r="Z104" s="12">
        <v>0</v>
      </c>
      <c r="AA104" s="12">
        <v>0</v>
      </c>
      <c r="AB104" s="26">
        <v>22686.618053239537</v>
      </c>
      <c r="AC104" s="15"/>
      <c r="AD104" s="12">
        <v>1608655.1918340139</v>
      </c>
      <c r="AE104" s="12">
        <v>0</v>
      </c>
      <c r="AF104" s="12">
        <v>0</v>
      </c>
      <c r="AG104" s="26">
        <v>22585.904134013923</v>
      </c>
      <c r="AH104" s="15"/>
    </row>
    <row r="105" spans="1:34" x14ac:dyDescent="0.3">
      <c r="A105" s="10">
        <v>8912918</v>
      </c>
      <c r="B105" s="10" t="s">
        <v>222</v>
      </c>
      <c r="C105" s="11">
        <v>310</v>
      </c>
      <c r="D105" s="12">
        <v>1483981.2877</v>
      </c>
      <c r="E105" s="25">
        <v>0</v>
      </c>
      <c r="F105" s="25">
        <v>0</v>
      </c>
      <c r="G105" s="15"/>
      <c r="H105" s="12">
        <v>1510635.0645676295</v>
      </c>
      <c r="I105" s="12">
        <v>0</v>
      </c>
      <c r="J105" s="12">
        <v>0</v>
      </c>
      <c r="K105" s="26">
        <v>26653.776867629495</v>
      </c>
      <c r="L105" s="26">
        <v>43432.114027345087</v>
      </c>
      <c r="M105" s="26">
        <v>-16778.337159715593</v>
      </c>
      <c r="N105" s="15"/>
      <c r="O105" s="12">
        <v>1505025.7234338517</v>
      </c>
      <c r="P105" s="12">
        <v>0</v>
      </c>
      <c r="Q105" s="12">
        <v>0</v>
      </c>
      <c r="R105" s="26">
        <v>21044.435733851744</v>
      </c>
      <c r="S105" s="15"/>
      <c r="T105" s="12">
        <v>1504901.883107722</v>
      </c>
      <c r="U105" s="12">
        <v>0</v>
      </c>
      <c r="V105" s="12">
        <v>0</v>
      </c>
      <c r="W105" s="26">
        <v>20920.595407722052</v>
      </c>
      <c r="X105" s="15"/>
      <c r="Y105" s="12">
        <v>1505243.3375076842</v>
      </c>
      <c r="Z105" s="12">
        <v>0</v>
      </c>
      <c r="AA105" s="12">
        <v>0</v>
      </c>
      <c r="AB105" s="26">
        <v>21262.049807684263</v>
      </c>
      <c r="AC105" s="15"/>
      <c r="AD105" s="12">
        <v>1505124.2302397976</v>
      </c>
      <c r="AE105" s="12">
        <v>0</v>
      </c>
      <c r="AF105" s="12">
        <v>0</v>
      </c>
      <c r="AG105" s="26">
        <v>21142.94253979763</v>
      </c>
      <c r="AH105" s="15"/>
    </row>
    <row r="106" spans="1:34" x14ac:dyDescent="0.3">
      <c r="A106" s="30">
        <v>8912923</v>
      </c>
      <c r="B106" s="31" t="s">
        <v>34</v>
      </c>
      <c r="C106" s="11">
        <v>285</v>
      </c>
      <c r="D106" s="12">
        <v>1322497.7525999998</v>
      </c>
      <c r="E106" s="25">
        <v>0</v>
      </c>
      <c r="F106" s="25">
        <v>0</v>
      </c>
      <c r="G106" s="15"/>
      <c r="H106" s="12">
        <v>1346048.2440805009</v>
      </c>
      <c r="I106" s="12">
        <v>0</v>
      </c>
      <c r="J106" s="12">
        <v>0</v>
      </c>
      <c r="K106" s="26">
        <v>23550.491480501136</v>
      </c>
      <c r="L106" s="26">
        <v>39295.365657782182</v>
      </c>
      <c r="M106" s="26">
        <v>-15744.874177281046</v>
      </c>
      <c r="N106" s="15"/>
      <c r="O106" s="12">
        <v>1341148.1020339893</v>
      </c>
      <c r="P106" s="12">
        <v>0</v>
      </c>
      <c r="Q106" s="12">
        <v>0</v>
      </c>
      <c r="R106" s="26">
        <v>18650.349433989497</v>
      </c>
      <c r="S106" s="15"/>
      <c r="T106" s="12">
        <v>1340974.9251073345</v>
      </c>
      <c r="U106" s="12">
        <v>0</v>
      </c>
      <c r="V106" s="12">
        <v>0</v>
      </c>
      <c r="W106" s="26">
        <v>18477.172507334733</v>
      </c>
      <c r="X106" s="15"/>
      <c r="Y106" s="12">
        <v>1341338.2495116279</v>
      </c>
      <c r="Z106" s="12">
        <v>0</v>
      </c>
      <c r="AA106" s="12">
        <v>0</v>
      </c>
      <c r="AB106" s="26">
        <v>18840.496911628172</v>
      </c>
      <c r="AC106" s="15"/>
      <c r="AD106" s="12">
        <v>1341171.7075760288</v>
      </c>
      <c r="AE106" s="12">
        <v>0</v>
      </c>
      <c r="AF106" s="12">
        <v>0</v>
      </c>
      <c r="AG106" s="26">
        <v>18673.954976028996</v>
      </c>
      <c r="AH106" s="15"/>
    </row>
    <row r="107" spans="1:34" x14ac:dyDescent="0.3">
      <c r="A107" s="10">
        <v>8912925</v>
      </c>
      <c r="B107" s="10" t="s">
        <v>223</v>
      </c>
      <c r="C107" s="11">
        <v>167</v>
      </c>
      <c r="D107" s="12">
        <v>854026.83770000003</v>
      </c>
      <c r="E107" s="25">
        <v>0</v>
      </c>
      <c r="F107" s="25">
        <v>0</v>
      </c>
      <c r="G107" s="15"/>
      <c r="H107" s="12">
        <v>869128.69137510855</v>
      </c>
      <c r="I107" s="12">
        <v>0</v>
      </c>
      <c r="J107" s="12">
        <v>0</v>
      </c>
      <c r="K107" s="26">
        <v>15101.853675108519</v>
      </c>
      <c r="L107" s="26">
        <v>25688.058835728676</v>
      </c>
      <c r="M107" s="26">
        <v>-10586.205160620157</v>
      </c>
      <c r="N107" s="15"/>
      <c r="O107" s="12">
        <v>866177.204428948</v>
      </c>
      <c r="P107" s="12">
        <v>0</v>
      </c>
      <c r="Q107" s="12">
        <v>0</v>
      </c>
      <c r="R107" s="26">
        <v>12150.366728947964</v>
      </c>
      <c r="S107" s="15"/>
      <c r="T107" s="12">
        <v>865867.85881376406</v>
      </c>
      <c r="U107" s="12">
        <v>0</v>
      </c>
      <c r="V107" s="12">
        <v>0</v>
      </c>
      <c r="W107" s="26">
        <v>11841.021113764029</v>
      </c>
      <c r="X107" s="15"/>
      <c r="Y107" s="12">
        <v>866291.66974334966</v>
      </c>
      <c r="Z107" s="12">
        <v>0</v>
      </c>
      <c r="AA107" s="12">
        <v>0</v>
      </c>
      <c r="AB107" s="26">
        <v>12264.832043349626</v>
      </c>
      <c r="AC107" s="15"/>
      <c r="AD107" s="12">
        <v>865991.82091170677</v>
      </c>
      <c r="AE107" s="12">
        <v>0</v>
      </c>
      <c r="AF107" s="12">
        <v>0</v>
      </c>
      <c r="AG107" s="26">
        <v>11964.983211706742</v>
      </c>
      <c r="AH107" s="15"/>
    </row>
    <row r="108" spans="1:34" x14ac:dyDescent="0.3">
      <c r="A108" s="10">
        <v>8912926</v>
      </c>
      <c r="B108" s="10" t="s">
        <v>36</v>
      </c>
      <c r="C108" s="11">
        <v>221</v>
      </c>
      <c r="D108" s="12">
        <v>1074267.4180999999</v>
      </c>
      <c r="E108" s="25">
        <v>0</v>
      </c>
      <c r="F108" s="25">
        <v>0</v>
      </c>
      <c r="G108" s="15"/>
      <c r="H108" s="12">
        <v>1093568.0986737644</v>
      </c>
      <c r="I108" s="12">
        <v>0</v>
      </c>
      <c r="J108" s="12">
        <v>0</v>
      </c>
      <c r="K108" s="26">
        <v>19300.68057376449</v>
      </c>
      <c r="L108" s="26">
        <v>31802.87389992876</v>
      </c>
      <c r="M108" s="26">
        <v>-12502.19332616427</v>
      </c>
      <c r="N108" s="15"/>
      <c r="O108" s="12">
        <v>1089678.9611761365</v>
      </c>
      <c r="P108" s="12">
        <v>0</v>
      </c>
      <c r="Q108" s="12">
        <v>0</v>
      </c>
      <c r="R108" s="26">
        <v>15411.543076136615</v>
      </c>
      <c r="S108" s="15"/>
      <c r="T108" s="12">
        <v>1089434.880752841</v>
      </c>
      <c r="U108" s="12">
        <v>0</v>
      </c>
      <c r="V108" s="12">
        <v>0</v>
      </c>
      <c r="W108" s="26">
        <v>15167.462652841117</v>
      </c>
      <c r="X108" s="15"/>
      <c r="Y108" s="12">
        <v>1089829.9213593751</v>
      </c>
      <c r="Z108" s="12">
        <v>0</v>
      </c>
      <c r="AA108" s="12">
        <v>0</v>
      </c>
      <c r="AB108" s="26">
        <v>15562.503259375226</v>
      </c>
      <c r="AC108" s="15"/>
      <c r="AD108" s="12">
        <v>1089594.9209886366</v>
      </c>
      <c r="AE108" s="12">
        <v>0</v>
      </c>
      <c r="AF108" s="12">
        <v>0</v>
      </c>
      <c r="AG108" s="26">
        <v>15327.502888636664</v>
      </c>
      <c r="AH108" s="15"/>
    </row>
    <row r="109" spans="1:34" x14ac:dyDescent="0.3">
      <c r="A109" s="10">
        <v>8912927</v>
      </c>
      <c r="B109" s="10" t="s">
        <v>37</v>
      </c>
      <c r="C109" s="11">
        <v>203</v>
      </c>
      <c r="D109" s="12">
        <v>1139923.6488999999</v>
      </c>
      <c r="E109" s="25">
        <v>0</v>
      </c>
      <c r="F109" s="25">
        <v>0</v>
      </c>
      <c r="G109" s="15"/>
      <c r="H109" s="12">
        <v>1160277.7899430485</v>
      </c>
      <c r="I109" s="12">
        <v>0</v>
      </c>
      <c r="J109" s="12">
        <v>0</v>
      </c>
      <c r="K109" s="26">
        <v>20354.141043048585</v>
      </c>
      <c r="L109" s="26">
        <v>30583.292276257183</v>
      </c>
      <c r="M109" s="26">
        <v>-10229.151233208599</v>
      </c>
      <c r="N109" s="15"/>
      <c r="O109" s="12">
        <v>1156128.444398351</v>
      </c>
      <c r="P109" s="12">
        <v>0</v>
      </c>
      <c r="Q109" s="12">
        <v>0</v>
      </c>
      <c r="R109" s="26">
        <v>16204.795498351101</v>
      </c>
      <c r="S109" s="15"/>
      <c r="T109" s="12">
        <v>1155902.319835529</v>
      </c>
      <c r="U109" s="12">
        <v>0</v>
      </c>
      <c r="V109" s="12">
        <v>0</v>
      </c>
      <c r="W109" s="26">
        <v>15978.670935529051</v>
      </c>
      <c r="X109" s="15"/>
      <c r="Y109" s="12">
        <v>1156289.4479580252</v>
      </c>
      <c r="Z109" s="12">
        <v>0</v>
      </c>
      <c r="AA109" s="12">
        <v>0</v>
      </c>
      <c r="AB109" s="26">
        <v>16365.799058025237</v>
      </c>
      <c r="AC109" s="15"/>
      <c r="AD109" s="12">
        <v>1156070.9464052964</v>
      </c>
      <c r="AE109" s="12">
        <v>0</v>
      </c>
      <c r="AF109" s="12">
        <v>0</v>
      </c>
      <c r="AG109" s="26">
        <v>16147.297505296534</v>
      </c>
      <c r="AH109" s="15"/>
    </row>
    <row r="110" spans="1:34" x14ac:dyDescent="0.3">
      <c r="A110" s="10">
        <v>8912928</v>
      </c>
      <c r="B110" s="10" t="s">
        <v>224</v>
      </c>
      <c r="C110" s="11">
        <v>325</v>
      </c>
      <c r="D110" s="12">
        <v>1652826.2872000001</v>
      </c>
      <c r="E110" s="25">
        <v>0</v>
      </c>
      <c r="F110" s="25">
        <v>0</v>
      </c>
      <c r="G110" s="15"/>
      <c r="H110" s="12">
        <v>1682656.9189998272</v>
      </c>
      <c r="I110" s="12">
        <v>0</v>
      </c>
      <c r="J110" s="12">
        <v>0</v>
      </c>
      <c r="K110" s="26">
        <v>29830.631799827097</v>
      </c>
      <c r="L110" s="26">
        <v>48448.184591246536</v>
      </c>
      <c r="M110" s="26">
        <v>-18617.552791419439</v>
      </c>
      <c r="N110" s="15"/>
      <c r="O110" s="12">
        <v>1676403.4566587964</v>
      </c>
      <c r="P110" s="12">
        <v>0</v>
      </c>
      <c r="Q110" s="12">
        <v>0</v>
      </c>
      <c r="R110" s="26">
        <v>23577.16945879627</v>
      </c>
      <c r="S110" s="15"/>
      <c r="T110" s="12">
        <v>1676324.3675099337</v>
      </c>
      <c r="U110" s="12">
        <v>0</v>
      </c>
      <c r="V110" s="12">
        <v>0</v>
      </c>
      <c r="W110" s="26">
        <v>23498.080309933517</v>
      </c>
      <c r="X110" s="15"/>
      <c r="Y110" s="12">
        <v>1676646.1036930608</v>
      </c>
      <c r="Z110" s="12">
        <v>0</v>
      </c>
      <c r="AA110" s="12">
        <v>0</v>
      </c>
      <c r="AB110" s="26">
        <v>23819.816493060673</v>
      </c>
      <c r="AC110" s="15"/>
      <c r="AD110" s="12">
        <v>1676569.3709881948</v>
      </c>
      <c r="AE110" s="12">
        <v>0</v>
      </c>
      <c r="AF110" s="12">
        <v>0</v>
      </c>
      <c r="AG110" s="26">
        <v>23743.083788194694</v>
      </c>
      <c r="AH110" s="15"/>
    </row>
    <row r="111" spans="1:34" x14ac:dyDescent="0.3">
      <c r="A111" s="10">
        <v>8912930</v>
      </c>
      <c r="B111" s="10" t="s">
        <v>38</v>
      </c>
      <c r="C111" s="11">
        <v>298</v>
      </c>
      <c r="D111" s="12">
        <v>1381638.8728999998</v>
      </c>
      <c r="E111" s="25">
        <v>5038.9478394345806</v>
      </c>
      <c r="F111" s="25">
        <v>16474.769773584791</v>
      </c>
      <c r="G111" s="15"/>
      <c r="H111" s="12">
        <v>1394165.68</v>
      </c>
      <c r="I111" s="12">
        <v>0</v>
      </c>
      <c r="J111" s="12">
        <v>9707.2916958490387</v>
      </c>
      <c r="K111" s="26">
        <v>12526.807100000093</v>
      </c>
      <c r="L111" s="26">
        <v>28918.299060565419</v>
      </c>
      <c r="M111" s="26">
        <v>-16391.491960565327</v>
      </c>
      <c r="N111" s="15"/>
      <c r="O111" s="12">
        <v>1394165.68</v>
      </c>
      <c r="P111" s="12">
        <v>0</v>
      </c>
      <c r="Q111" s="12">
        <v>14770.721207547002</v>
      </c>
      <c r="R111" s="26">
        <v>12526.807100000093</v>
      </c>
      <c r="S111" s="15"/>
      <c r="T111" s="12">
        <v>1394165.68</v>
      </c>
      <c r="U111" s="12">
        <v>0</v>
      </c>
      <c r="V111" s="12">
        <v>14932.541433962295</v>
      </c>
      <c r="W111" s="26">
        <v>12526.807100000093</v>
      </c>
      <c r="X111" s="15"/>
      <c r="Y111" s="12">
        <v>1394165.68</v>
      </c>
      <c r="Z111" s="12">
        <v>0</v>
      </c>
      <c r="AA111" s="12">
        <v>14574.267999999924</v>
      </c>
      <c r="AB111" s="26">
        <v>12526.807100000093</v>
      </c>
      <c r="AC111" s="15"/>
      <c r="AD111" s="12">
        <v>1394165.68</v>
      </c>
      <c r="AE111" s="12">
        <v>0</v>
      </c>
      <c r="AF111" s="12">
        <v>14730.357547169551</v>
      </c>
      <c r="AG111" s="26">
        <v>12526.807100000093</v>
      </c>
      <c r="AH111" s="15"/>
    </row>
    <row r="112" spans="1:34" x14ac:dyDescent="0.3">
      <c r="A112" s="10">
        <v>8912937</v>
      </c>
      <c r="B112" s="10" t="s">
        <v>225</v>
      </c>
      <c r="C112" s="11">
        <v>348</v>
      </c>
      <c r="D112" s="12">
        <v>1825385.8895999999</v>
      </c>
      <c r="E112" s="25">
        <v>0</v>
      </c>
      <c r="F112" s="25">
        <v>0</v>
      </c>
      <c r="G112" s="15"/>
      <c r="H112" s="12">
        <v>1858495.9025470465</v>
      </c>
      <c r="I112" s="12">
        <v>0</v>
      </c>
      <c r="J112" s="12">
        <v>0</v>
      </c>
      <c r="K112" s="26">
        <v>33110.012947046664</v>
      </c>
      <c r="L112" s="26">
        <v>57863.448775919387</v>
      </c>
      <c r="M112" s="26">
        <v>-24753.435828872724</v>
      </c>
      <c r="N112" s="15"/>
      <c r="O112" s="12">
        <v>1851531.2765283566</v>
      </c>
      <c r="P112" s="12">
        <v>0</v>
      </c>
      <c r="Q112" s="12">
        <v>0</v>
      </c>
      <c r="R112" s="26">
        <v>26145.386928356718</v>
      </c>
      <c r="S112" s="15"/>
      <c r="T112" s="12">
        <v>1851501.974842384</v>
      </c>
      <c r="U112" s="12">
        <v>0</v>
      </c>
      <c r="V112" s="12">
        <v>0</v>
      </c>
      <c r="W112" s="26">
        <v>26116.085242384113</v>
      </c>
      <c r="X112" s="15"/>
      <c r="Y112" s="12">
        <v>1851801.6042803132</v>
      </c>
      <c r="Z112" s="12">
        <v>0</v>
      </c>
      <c r="AA112" s="12">
        <v>0</v>
      </c>
      <c r="AB112" s="26">
        <v>26415.714680313366</v>
      </c>
      <c r="AC112" s="15"/>
      <c r="AD112" s="12">
        <v>1851771.4571968694</v>
      </c>
      <c r="AE112" s="12">
        <v>0</v>
      </c>
      <c r="AF112" s="12">
        <v>0</v>
      </c>
      <c r="AG112" s="26">
        <v>26385.567596869543</v>
      </c>
      <c r="AH112" s="15"/>
    </row>
    <row r="113" spans="1:34" x14ac:dyDescent="0.3">
      <c r="A113" s="10">
        <v>8912941</v>
      </c>
      <c r="B113" s="10" t="s">
        <v>226</v>
      </c>
      <c r="C113" s="11">
        <v>211</v>
      </c>
      <c r="D113" s="12">
        <v>1022852.7284</v>
      </c>
      <c r="E113" s="25">
        <v>0</v>
      </c>
      <c r="F113" s="25">
        <v>0</v>
      </c>
      <c r="G113" s="15"/>
      <c r="H113" s="12">
        <v>1040791.0928617943</v>
      </c>
      <c r="I113" s="12">
        <v>0</v>
      </c>
      <c r="J113" s="12">
        <v>0</v>
      </c>
      <c r="K113" s="26">
        <v>17938.364461794263</v>
      </c>
      <c r="L113" s="26">
        <v>32619.355713018449</v>
      </c>
      <c r="M113" s="26">
        <v>-14680.991251224186</v>
      </c>
      <c r="N113" s="15"/>
      <c r="O113" s="12">
        <v>1037180.0954209731</v>
      </c>
      <c r="P113" s="12">
        <v>0</v>
      </c>
      <c r="Q113" s="12">
        <v>0</v>
      </c>
      <c r="R113" s="26">
        <v>14327.367020973121</v>
      </c>
      <c r="S113" s="15"/>
      <c r="T113" s="12">
        <v>1036916.700333404</v>
      </c>
      <c r="U113" s="12">
        <v>0</v>
      </c>
      <c r="V113" s="12">
        <v>0</v>
      </c>
      <c r="W113" s="26">
        <v>14063.971933403984</v>
      </c>
      <c r="X113" s="15"/>
      <c r="Y113" s="12">
        <v>1037320.0933712249</v>
      </c>
      <c r="Z113" s="12">
        <v>0</v>
      </c>
      <c r="AA113" s="12">
        <v>0</v>
      </c>
      <c r="AB113" s="26">
        <v>14467.364971224917</v>
      </c>
      <c r="AC113" s="15"/>
      <c r="AD113" s="12">
        <v>1037065.4837797317</v>
      </c>
      <c r="AE113" s="12">
        <v>0</v>
      </c>
      <c r="AF113" s="12">
        <v>0</v>
      </c>
      <c r="AG113" s="26">
        <v>14212.75537973165</v>
      </c>
      <c r="AH113" s="15"/>
    </row>
    <row r="114" spans="1:34" x14ac:dyDescent="0.3">
      <c r="A114" s="10">
        <v>8912942</v>
      </c>
      <c r="B114" s="10" t="s">
        <v>227</v>
      </c>
      <c r="C114" s="11">
        <v>284</v>
      </c>
      <c r="D114" s="12">
        <v>1370022.3222000001</v>
      </c>
      <c r="E114" s="25">
        <v>0</v>
      </c>
      <c r="F114" s="25">
        <v>0</v>
      </c>
      <c r="G114" s="15"/>
      <c r="H114" s="12">
        <v>1394384.4599057641</v>
      </c>
      <c r="I114" s="12">
        <v>0</v>
      </c>
      <c r="J114" s="12">
        <v>0</v>
      </c>
      <c r="K114" s="26">
        <v>24362.137705764035</v>
      </c>
      <c r="L114" s="26">
        <v>42873.197873797966</v>
      </c>
      <c r="M114" s="26">
        <v>-18511.060168033931</v>
      </c>
      <c r="N114" s="15"/>
      <c r="O114" s="12">
        <v>1389342.6909689414</v>
      </c>
      <c r="P114" s="12">
        <v>0</v>
      </c>
      <c r="Q114" s="12">
        <v>0</v>
      </c>
      <c r="R114" s="26">
        <v>19320.368768941378</v>
      </c>
      <c r="S114" s="15"/>
      <c r="T114" s="12">
        <v>1389179.1684112581</v>
      </c>
      <c r="U114" s="12">
        <v>0</v>
      </c>
      <c r="V114" s="12">
        <v>0</v>
      </c>
      <c r="W114" s="26">
        <v>19156.846211258089</v>
      </c>
      <c r="X114" s="15"/>
      <c r="Y114" s="12">
        <v>1389538.3763245083</v>
      </c>
      <c r="Z114" s="12">
        <v>0</v>
      </c>
      <c r="AA114" s="12">
        <v>0</v>
      </c>
      <c r="AB114" s="26">
        <v>19516.054124508286</v>
      </c>
      <c r="AC114" s="15"/>
      <c r="AD114" s="12">
        <v>1389380.7171209357</v>
      </c>
      <c r="AE114" s="12">
        <v>0</v>
      </c>
      <c r="AF114" s="12">
        <v>0</v>
      </c>
      <c r="AG114" s="26">
        <v>19358.394920935621</v>
      </c>
      <c r="AH114" s="15"/>
    </row>
    <row r="115" spans="1:34" x14ac:dyDescent="0.3">
      <c r="A115" s="10">
        <v>8912946</v>
      </c>
      <c r="B115" s="10" t="s">
        <v>40</v>
      </c>
      <c r="C115" s="11">
        <v>316</v>
      </c>
      <c r="D115" s="12">
        <v>1444504.5826999999</v>
      </c>
      <c r="E115" s="25">
        <v>0</v>
      </c>
      <c r="F115" s="25">
        <v>50062.367882232415</v>
      </c>
      <c r="G115" s="15"/>
      <c r="H115" s="12">
        <v>1463403.8271999999</v>
      </c>
      <c r="I115" s="12">
        <v>0</v>
      </c>
      <c r="J115" s="12">
        <v>43690.611863694852</v>
      </c>
      <c r="K115" s="26">
        <v>18899.24450000003</v>
      </c>
      <c r="L115" s="26">
        <v>34141.965119999833</v>
      </c>
      <c r="M115" s="26">
        <v>-15242.720619999804</v>
      </c>
      <c r="N115" s="15"/>
      <c r="O115" s="12">
        <v>1463403.8271999999</v>
      </c>
      <c r="P115" s="12">
        <v>0</v>
      </c>
      <c r="Q115" s="12">
        <v>48955.716839119093</v>
      </c>
      <c r="R115" s="26">
        <v>18899.24450000003</v>
      </c>
      <c r="S115" s="15"/>
      <c r="T115" s="12">
        <v>1463403.8271999999</v>
      </c>
      <c r="U115" s="12">
        <v>0</v>
      </c>
      <c r="V115" s="12">
        <v>49103.233038607286</v>
      </c>
      <c r="W115" s="26">
        <v>18899.24450000003</v>
      </c>
      <c r="X115" s="15"/>
      <c r="Y115" s="12">
        <v>1463403.8271999999</v>
      </c>
      <c r="Z115" s="12">
        <v>0</v>
      </c>
      <c r="AA115" s="12">
        <v>48751.645205529872</v>
      </c>
      <c r="AB115" s="26">
        <v>18899.24450000003</v>
      </c>
      <c r="AC115" s="15"/>
      <c r="AD115" s="12">
        <v>1463403.8271999999</v>
      </c>
      <c r="AE115" s="12">
        <v>0</v>
      </c>
      <c r="AF115" s="12">
        <v>48895.516327496152</v>
      </c>
      <c r="AG115" s="26">
        <v>18899.24450000003</v>
      </c>
      <c r="AH115" s="15"/>
    </row>
    <row r="116" spans="1:34" x14ac:dyDescent="0.3">
      <c r="A116" s="10">
        <v>8912947</v>
      </c>
      <c r="B116" s="10" t="s">
        <v>41</v>
      </c>
      <c r="C116" s="11">
        <v>410</v>
      </c>
      <c r="D116" s="12">
        <v>1892180.0974000001</v>
      </c>
      <c r="E116" s="25">
        <v>0</v>
      </c>
      <c r="F116" s="25">
        <v>50231.822316046339</v>
      </c>
      <c r="G116" s="15"/>
      <c r="H116" s="12">
        <v>1918610.912</v>
      </c>
      <c r="I116" s="12">
        <v>0</v>
      </c>
      <c r="J116" s="12">
        <v>43574.25695891818</v>
      </c>
      <c r="K116" s="26">
        <v>26430.814599999925</v>
      </c>
      <c r="L116" s="26">
        <v>44414.774420000147</v>
      </c>
      <c r="M116" s="26">
        <v>-17983.959820000222</v>
      </c>
      <c r="N116" s="15"/>
      <c r="O116" s="12">
        <v>1918610.912</v>
      </c>
      <c r="P116" s="12">
        <v>0</v>
      </c>
      <c r="Q116" s="12">
        <v>50624.977426448371</v>
      </c>
      <c r="R116" s="26">
        <v>26430.814599999925</v>
      </c>
      <c r="S116" s="15"/>
      <c r="T116" s="12">
        <v>1918610.912</v>
      </c>
      <c r="U116" s="12">
        <v>0</v>
      </c>
      <c r="V116" s="12">
        <v>50647.411478787428</v>
      </c>
      <c r="W116" s="26">
        <v>26430.814599999925</v>
      </c>
      <c r="X116" s="15"/>
      <c r="Y116" s="12">
        <v>1918610.912</v>
      </c>
      <c r="Z116" s="12">
        <v>0</v>
      </c>
      <c r="AA116" s="12">
        <v>50351.617606956977</v>
      </c>
      <c r="AB116" s="26">
        <v>26430.814599999925</v>
      </c>
      <c r="AC116" s="15"/>
      <c r="AD116" s="12">
        <v>1918610.912</v>
      </c>
      <c r="AE116" s="12">
        <v>0</v>
      </c>
      <c r="AF116" s="12">
        <v>50374.970867840806</v>
      </c>
      <c r="AG116" s="26">
        <v>26430.814599999925</v>
      </c>
      <c r="AH116" s="15"/>
    </row>
    <row r="117" spans="1:34" x14ac:dyDescent="0.3">
      <c r="A117" s="10">
        <v>8912948</v>
      </c>
      <c r="B117" s="10" t="s">
        <v>42</v>
      </c>
      <c r="C117" s="11">
        <v>376</v>
      </c>
      <c r="D117" s="12">
        <v>1995480.4913000001</v>
      </c>
      <c r="E117" s="25">
        <v>0</v>
      </c>
      <c r="F117" s="25">
        <v>0</v>
      </c>
      <c r="G117" s="15"/>
      <c r="H117" s="12">
        <v>2031625.5723048975</v>
      </c>
      <c r="I117" s="12">
        <v>0</v>
      </c>
      <c r="J117" s="12">
        <v>0</v>
      </c>
      <c r="K117" s="26">
        <v>36145.081004897365</v>
      </c>
      <c r="L117" s="26">
        <v>56032.203551061917</v>
      </c>
      <c r="M117" s="26">
        <v>-19887.122546164552</v>
      </c>
      <c r="N117" s="15"/>
      <c r="O117" s="12">
        <v>2023950.6444246667</v>
      </c>
      <c r="P117" s="12">
        <v>0</v>
      </c>
      <c r="Q117" s="12">
        <v>0</v>
      </c>
      <c r="R117" s="26">
        <v>28470.15312466654</v>
      </c>
      <c r="S117" s="15"/>
      <c r="T117" s="12">
        <v>2023971.0482954583</v>
      </c>
      <c r="U117" s="12">
        <v>0</v>
      </c>
      <c r="V117" s="12">
        <v>0</v>
      </c>
      <c r="W117" s="26">
        <v>28490.556995458202</v>
      </c>
      <c r="X117" s="15"/>
      <c r="Y117" s="12">
        <v>2024248.4469237241</v>
      </c>
      <c r="Z117" s="12">
        <v>0</v>
      </c>
      <c r="AA117" s="12">
        <v>0</v>
      </c>
      <c r="AB117" s="26">
        <v>28767.955623724032</v>
      </c>
      <c r="AC117" s="15"/>
      <c r="AD117" s="12">
        <v>2024264.5493684125</v>
      </c>
      <c r="AE117" s="12">
        <v>0</v>
      </c>
      <c r="AF117" s="12">
        <v>0</v>
      </c>
      <c r="AG117" s="26">
        <v>28784.058068412356</v>
      </c>
      <c r="AH117" s="15"/>
    </row>
    <row r="118" spans="1:34" x14ac:dyDescent="0.3">
      <c r="A118" s="10">
        <v>8913004</v>
      </c>
      <c r="B118" s="10" t="s">
        <v>228</v>
      </c>
      <c r="C118" s="11">
        <v>216</v>
      </c>
      <c r="D118" s="12">
        <v>1120641.0442000001</v>
      </c>
      <c r="E118" s="25">
        <v>0</v>
      </c>
      <c r="F118" s="25">
        <v>0</v>
      </c>
      <c r="G118" s="15"/>
      <c r="H118" s="12">
        <v>1140642.8943903965</v>
      </c>
      <c r="I118" s="12">
        <v>0</v>
      </c>
      <c r="J118" s="12">
        <v>0</v>
      </c>
      <c r="K118" s="26">
        <v>20001.850190396421</v>
      </c>
      <c r="L118" s="26">
        <v>32737.931666189339</v>
      </c>
      <c r="M118" s="26">
        <v>-12736.081475792918</v>
      </c>
      <c r="N118" s="15"/>
      <c r="O118" s="12">
        <v>1136596.2607915101</v>
      </c>
      <c r="P118" s="12">
        <v>0</v>
      </c>
      <c r="Q118" s="12">
        <v>0</v>
      </c>
      <c r="R118" s="26">
        <v>15955.21659150999</v>
      </c>
      <c r="S118" s="15"/>
      <c r="T118" s="12">
        <v>1136362.9306716172</v>
      </c>
      <c r="U118" s="12">
        <v>0</v>
      </c>
      <c r="V118" s="12">
        <v>0</v>
      </c>
      <c r="W118" s="26">
        <v>15721.886471617036</v>
      </c>
      <c r="X118" s="15"/>
      <c r="Y118" s="12">
        <v>1136753.6747017407</v>
      </c>
      <c r="Z118" s="12">
        <v>0</v>
      </c>
      <c r="AA118" s="12">
        <v>0</v>
      </c>
      <c r="AB118" s="26">
        <v>16112.630501740612</v>
      </c>
      <c r="AC118" s="15"/>
      <c r="AD118" s="12">
        <v>1136528.7104032107</v>
      </c>
      <c r="AE118" s="12">
        <v>0</v>
      </c>
      <c r="AF118" s="12">
        <v>0</v>
      </c>
      <c r="AG118" s="26">
        <v>15887.666203210596</v>
      </c>
      <c r="AH118" s="15"/>
    </row>
    <row r="119" spans="1:34" x14ac:dyDescent="0.3">
      <c r="A119" s="10">
        <v>8913008</v>
      </c>
      <c r="B119" s="10" t="s">
        <v>229</v>
      </c>
      <c r="C119" s="11">
        <v>312</v>
      </c>
      <c r="D119" s="12">
        <v>1435783.7982999999</v>
      </c>
      <c r="E119" s="25">
        <v>0</v>
      </c>
      <c r="F119" s="25">
        <v>29394.019931124756</v>
      </c>
      <c r="G119" s="15"/>
      <c r="H119" s="12">
        <v>1452984.6159999999</v>
      </c>
      <c r="I119" s="12">
        <v>0</v>
      </c>
      <c r="J119" s="12">
        <v>21275.482211749069</v>
      </c>
      <c r="K119" s="26">
        <v>17200.817700000014</v>
      </c>
      <c r="L119" s="26">
        <v>35117.544700000202</v>
      </c>
      <c r="M119" s="26">
        <v>-17916.727000000188</v>
      </c>
      <c r="N119" s="15"/>
      <c r="O119" s="12">
        <v>1452984.6159999999</v>
      </c>
      <c r="P119" s="12">
        <v>0</v>
      </c>
      <c r="Q119" s="12">
        <v>26556.967046713457</v>
      </c>
      <c r="R119" s="26">
        <v>17200.817700000014</v>
      </c>
      <c r="S119" s="15"/>
      <c r="T119" s="12">
        <v>1452984.6159999999</v>
      </c>
      <c r="U119" s="12">
        <v>0</v>
      </c>
      <c r="V119" s="12">
        <v>26703.683252411895</v>
      </c>
      <c r="W119" s="26">
        <v>17200.817700000014</v>
      </c>
      <c r="X119" s="15"/>
      <c r="Y119" s="12">
        <v>1452984.6159999999</v>
      </c>
      <c r="Z119" s="12">
        <v>0</v>
      </c>
      <c r="AA119" s="12">
        <v>26352.105574749177</v>
      </c>
      <c r="AB119" s="26">
        <v>17200.817700000014</v>
      </c>
      <c r="AC119" s="15"/>
      <c r="AD119" s="12">
        <v>1452984.6159999999</v>
      </c>
      <c r="AE119" s="12">
        <v>0</v>
      </c>
      <c r="AF119" s="12">
        <v>26493.428079090314</v>
      </c>
      <c r="AG119" s="26">
        <v>17200.817700000014</v>
      </c>
      <c r="AH119" s="15"/>
    </row>
    <row r="120" spans="1:34" x14ac:dyDescent="0.3">
      <c r="A120" s="10">
        <v>8913018</v>
      </c>
      <c r="B120" s="10" t="s">
        <v>43</v>
      </c>
      <c r="C120" s="11">
        <v>210</v>
      </c>
      <c r="D120" s="12">
        <v>989066.78769999999</v>
      </c>
      <c r="E120" s="25">
        <v>0</v>
      </c>
      <c r="F120" s="25">
        <v>0</v>
      </c>
      <c r="G120" s="15"/>
      <c r="H120" s="12">
        <v>1006613.9668455056</v>
      </c>
      <c r="I120" s="12">
        <v>0</v>
      </c>
      <c r="J120" s="12">
        <v>0</v>
      </c>
      <c r="K120" s="26">
        <v>17547.179145505652</v>
      </c>
      <c r="L120" s="26">
        <v>29657.189262022381</v>
      </c>
      <c r="M120" s="26">
        <v>-12110.010116516729</v>
      </c>
      <c r="N120" s="15"/>
      <c r="O120" s="12">
        <v>1003088.4430842698</v>
      </c>
      <c r="P120" s="12">
        <v>0</v>
      </c>
      <c r="Q120" s="12">
        <v>0</v>
      </c>
      <c r="R120" s="26">
        <v>14021.655384269776</v>
      </c>
      <c r="S120" s="15"/>
      <c r="T120" s="12">
        <v>1002819.1235112359</v>
      </c>
      <c r="U120" s="12">
        <v>0</v>
      </c>
      <c r="V120" s="12">
        <v>0</v>
      </c>
      <c r="W120" s="26">
        <v>13752.335811235942</v>
      </c>
      <c r="X120" s="15"/>
      <c r="Y120" s="12">
        <v>1003225.2942640448</v>
      </c>
      <c r="Z120" s="12">
        <v>0</v>
      </c>
      <c r="AA120" s="12">
        <v>0</v>
      </c>
      <c r="AB120" s="26">
        <v>14158.506564044859</v>
      </c>
      <c r="AC120" s="15"/>
      <c r="AD120" s="12">
        <v>1002965.6162078653</v>
      </c>
      <c r="AE120" s="12">
        <v>0</v>
      </c>
      <c r="AF120" s="12">
        <v>0</v>
      </c>
      <c r="AG120" s="26">
        <v>13898.828507865313</v>
      </c>
      <c r="AH120" s="15"/>
    </row>
    <row r="121" spans="1:34" x14ac:dyDescent="0.3">
      <c r="A121" s="10">
        <v>8913021</v>
      </c>
      <c r="B121" s="10" t="s">
        <v>230</v>
      </c>
      <c r="C121" s="11">
        <v>93</v>
      </c>
      <c r="D121" s="12">
        <v>563308.19039999996</v>
      </c>
      <c r="E121" s="25">
        <v>0</v>
      </c>
      <c r="F121" s="25">
        <v>0</v>
      </c>
      <c r="G121" s="15"/>
      <c r="H121" s="12">
        <v>573194.95752527472</v>
      </c>
      <c r="I121" s="12">
        <v>0</v>
      </c>
      <c r="J121" s="12">
        <v>0</v>
      </c>
      <c r="K121" s="26">
        <v>9886.7671252747532</v>
      </c>
      <c r="L121" s="26">
        <v>16336.205669534393</v>
      </c>
      <c r="M121" s="26">
        <v>-6449.4385442596395</v>
      </c>
      <c r="N121" s="15"/>
      <c r="O121" s="12">
        <v>571411.60223952343</v>
      </c>
      <c r="P121" s="12">
        <v>0</v>
      </c>
      <c r="Q121" s="12">
        <v>0</v>
      </c>
      <c r="R121" s="26">
        <v>8103.4118395234691</v>
      </c>
      <c r="S121" s="15"/>
      <c r="T121" s="12">
        <v>571020.27023833944</v>
      </c>
      <c r="U121" s="12">
        <v>0</v>
      </c>
      <c r="V121" s="12">
        <v>0</v>
      </c>
      <c r="W121" s="26">
        <v>7712.0798383394722</v>
      </c>
      <c r="X121" s="15"/>
      <c r="Y121" s="12">
        <v>571480.87019749137</v>
      </c>
      <c r="Z121" s="12">
        <v>0</v>
      </c>
      <c r="AA121" s="12">
        <v>0</v>
      </c>
      <c r="AB121" s="26">
        <v>8172.679797491408</v>
      </c>
      <c r="AC121" s="15"/>
      <c r="AD121" s="12">
        <v>571104.37008515932</v>
      </c>
      <c r="AE121" s="12">
        <v>0</v>
      </c>
      <c r="AF121" s="12">
        <v>0</v>
      </c>
      <c r="AG121" s="26">
        <v>7796.1796851593535</v>
      </c>
      <c r="AH121" s="15"/>
    </row>
    <row r="122" spans="1:34" x14ac:dyDescent="0.3">
      <c r="A122" s="10">
        <v>8913031</v>
      </c>
      <c r="B122" s="10" t="s">
        <v>231</v>
      </c>
      <c r="C122" s="11">
        <v>55</v>
      </c>
      <c r="D122" s="12">
        <v>374263.266</v>
      </c>
      <c r="E122" s="25">
        <v>0</v>
      </c>
      <c r="F122" s="25">
        <v>0</v>
      </c>
      <c r="G122" s="15"/>
      <c r="H122" s="12">
        <v>380559.96610090986</v>
      </c>
      <c r="I122" s="12">
        <v>0</v>
      </c>
      <c r="J122" s="12">
        <v>0</v>
      </c>
      <c r="K122" s="26">
        <v>6296.7001009098603</v>
      </c>
      <c r="L122" s="26">
        <v>9903.800503449922</v>
      </c>
      <c r="M122" s="26">
        <v>-3607.1004025400616</v>
      </c>
      <c r="N122" s="15"/>
      <c r="O122" s="12">
        <v>379578.9699417603</v>
      </c>
      <c r="P122" s="12">
        <v>0</v>
      </c>
      <c r="Q122" s="12">
        <v>0</v>
      </c>
      <c r="R122" s="26">
        <v>5315.7039417602937</v>
      </c>
      <c r="S122" s="15"/>
      <c r="T122" s="12">
        <v>379131.42867807916</v>
      </c>
      <c r="U122" s="12">
        <v>0</v>
      </c>
      <c r="V122" s="12">
        <v>0</v>
      </c>
      <c r="W122" s="26">
        <v>4868.1626780791557</v>
      </c>
      <c r="X122" s="15"/>
      <c r="Y122" s="12">
        <v>379617.07102815516</v>
      </c>
      <c r="Z122" s="12">
        <v>0</v>
      </c>
      <c r="AA122" s="12">
        <v>0</v>
      </c>
      <c r="AB122" s="26">
        <v>5353.805028155155</v>
      </c>
      <c r="AC122" s="15"/>
      <c r="AD122" s="12">
        <v>379186.63314219844</v>
      </c>
      <c r="AE122" s="12">
        <v>0</v>
      </c>
      <c r="AF122" s="12">
        <v>0</v>
      </c>
      <c r="AG122" s="26">
        <v>4923.3671421984327</v>
      </c>
      <c r="AH122" s="15"/>
    </row>
    <row r="123" spans="1:34" x14ac:dyDescent="0.3">
      <c r="A123" s="10">
        <v>8913032</v>
      </c>
      <c r="B123" s="10" t="s">
        <v>232</v>
      </c>
      <c r="C123" s="11">
        <v>175</v>
      </c>
      <c r="D123" s="12">
        <v>874134.73400000005</v>
      </c>
      <c r="E123" s="25">
        <v>0</v>
      </c>
      <c r="F123" s="25">
        <v>0</v>
      </c>
      <c r="G123" s="15"/>
      <c r="H123" s="12">
        <v>889361.76064540748</v>
      </c>
      <c r="I123" s="12">
        <v>0</v>
      </c>
      <c r="J123" s="12">
        <v>0</v>
      </c>
      <c r="K123" s="26">
        <v>15227.02664540743</v>
      </c>
      <c r="L123" s="26">
        <v>11787.463973976555</v>
      </c>
      <c r="M123" s="26">
        <v>3439.5626714308746</v>
      </c>
      <c r="N123" s="15"/>
      <c r="O123" s="12">
        <v>886357.12557967182</v>
      </c>
      <c r="P123" s="12">
        <v>0</v>
      </c>
      <c r="Q123" s="12">
        <v>0</v>
      </c>
      <c r="R123" s="26">
        <v>12222.391579671763</v>
      </c>
      <c r="S123" s="15"/>
      <c r="T123" s="12">
        <v>886051.26453907287</v>
      </c>
      <c r="U123" s="12">
        <v>0</v>
      </c>
      <c r="V123" s="12">
        <v>0</v>
      </c>
      <c r="W123" s="26">
        <v>11916.530539072817</v>
      </c>
      <c r="X123" s="15"/>
      <c r="Y123" s="12">
        <v>886473.74840719835</v>
      </c>
      <c r="Z123" s="12">
        <v>0</v>
      </c>
      <c r="AA123" s="12">
        <v>0</v>
      </c>
      <c r="AB123" s="26">
        <v>12339.014407198294</v>
      </c>
      <c r="AC123" s="15"/>
      <c r="AD123" s="12">
        <v>886179.30366950773</v>
      </c>
      <c r="AE123" s="12">
        <v>0</v>
      </c>
      <c r="AF123" s="12">
        <v>0</v>
      </c>
      <c r="AG123" s="26">
        <v>12044.569669507677</v>
      </c>
      <c r="AH123" s="15"/>
    </row>
    <row r="124" spans="1:34" x14ac:dyDescent="0.3">
      <c r="A124" s="10">
        <v>8913061</v>
      </c>
      <c r="B124" s="10" t="s">
        <v>234</v>
      </c>
      <c r="C124" s="11">
        <v>90</v>
      </c>
      <c r="D124" s="12">
        <v>548622.86290000007</v>
      </c>
      <c r="E124" s="25">
        <v>0</v>
      </c>
      <c r="F124" s="25">
        <v>0</v>
      </c>
      <c r="G124" s="15"/>
      <c r="H124" s="12">
        <v>557801.4577064754</v>
      </c>
      <c r="I124" s="12">
        <v>0</v>
      </c>
      <c r="J124" s="12">
        <v>0</v>
      </c>
      <c r="K124" s="26">
        <v>9178.594806475332</v>
      </c>
      <c r="L124" s="26">
        <v>17125.018741496373</v>
      </c>
      <c r="M124" s="26">
        <v>-7946.423935021041</v>
      </c>
      <c r="N124" s="15"/>
      <c r="O124" s="12">
        <v>556311.14692900283</v>
      </c>
      <c r="P124" s="12">
        <v>0</v>
      </c>
      <c r="Q124" s="12">
        <v>0</v>
      </c>
      <c r="R124" s="26">
        <v>7688.2840290027671</v>
      </c>
      <c r="S124" s="15"/>
      <c r="T124" s="12">
        <v>555899.33640153019</v>
      </c>
      <c r="U124" s="12">
        <v>0</v>
      </c>
      <c r="V124" s="12">
        <v>0</v>
      </c>
      <c r="W124" s="26">
        <v>7276.4735015301267</v>
      </c>
      <c r="X124" s="15"/>
      <c r="Y124" s="12">
        <v>556369.00610482693</v>
      </c>
      <c r="Z124" s="12">
        <v>0</v>
      </c>
      <c r="AA124" s="12">
        <v>0</v>
      </c>
      <c r="AB124" s="26">
        <v>7746.1432048268616</v>
      </c>
      <c r="AC124" s="15"/>
      <c r="AD124" s="12">
        <v>555973.0203575741</v>
      </c>
      <c r="AE124" s="12">
        <v>0</v>
      </c>
      <c r="AF124" s="12">
        <v>0</v>
      </c>
      <c r="AG124" s="26">
        <v>7350.1574575740378</v>
      </c>
      <c r="AH124" s="15"/>
    </row>
    <row r="125" spans="1:34" x14ac:dyDescent="0.3">
      <c r="A125" s="10">
        <v>8913072</v>
      </c>
      <c r="B125" s="10" t="s">
        <v>235</v>
      </c>
      <c r="C125" s="11">
        <v>91</v>
      </c>
      <c r="D125" s="12">
        <v>522922.60550000001</v>
      </c>
      <c r="E125" s="25">
        <v>0</v>
      </c>
      <c r="F125" s="25">
        <v>0</v>
      </c>
      <c r="G125" s="15"/>
      <c r="H125" s="12">
        <v>531770.45080488059</v>
      </c>
      <c r="I125" s="12">
        <v>0</v>
      </c>
      <c r="J125" s="12">
        <v>0</v>
      </c>
      <c r="K125" s="26">
        <v>8847.8453048805823</v>
      </c>
      <c r="L125" s="26">
        <v>14109.912979040819</v>
      </c>
      <c r="M125" s="26">
        <v>-5262.0676741602365</v>
      </c>
      <c r="N125" s="15"/>
      <c r="O125" s="12">
        <v>530343.32289932505</v>
      </c>
      <c r="P125" s="12">
        <v>0</v>
      </c>
      <c r="Q125" s="12">
        <v>0</v>
      </c>
      <c r="R125" s="26">
        <v>7420.7173993250472</v>
      </c>
      <c r="S125" s="15"/>
      <c r="T125" s="12">
        <v>529927.0925104362</v>
      </c>
      <c r="U125" s="12">
        <v>0</v>
      </c>
      <c r="V125" s="12">
        <v>0</v>
      </c>
      <c r="W125" s="26">
        <v>7004.4870104361908</v>
      </c>
      <c r="X125" s="15"/>
      <c r="Y125" s="12">
        <v>530398.66084376944</v>
      </c>
      <c r="Z125" s="12">
        <v>0</v>
      </c>
      <c r="AA125" s="12">
        <v>0</v>
      </c>
      <c r="AB125" s="26">
        <v>7476.0553437694325</v>
      </c>
      <c r="AC125" s="15"/>
      <c r="AD125" s="12">
        <v>529998.25359376939</v>
      </c>
      <c r="AE125" s="12">
        <v>0</v>
      </c>
      <c r="AF125" s="12">
        <v>0</v>
      </c>
      <c r="AG125" s="26">
        <v>7075.648093769385</v>
      </c>
      <c r="AH125" s="15"/>
    </row>
    <row r="126" spans="1:34" x14ac:dyDescent="0.3">
      <c r="A126" s="10">
        <v>8913073</v>
      </c>
      <c r="B126" s="10" t="s">
        <v>236</v>
      </c>
      <c r="C126" s="11">
        <v>207</v>
      </c>
      <c r="D126" s="12">
        <v>1008843.7022000001</v>
      </c>
      <c r="E126" s="25">
        <v>0</v>
      </c>
      <c r="F126" s="25">
        <v>0</v>
      </c>
      <c r="G126" s="15"/>
      <c r="H126" s="12">
        <v>1026616.3752850001</v>
      </c>
      <c r="I126" s="12">
        <v>0</v>
      </c>
      <c r="J126" s="12">
        <v>0</v>
      </c>
      <c r="K126" s="26">
        <v>17772.673085000017</v>
      </c>
      <c r="L126" s="26">
        <v>30682.609321666532</v>
      </c>
      <c r="M126" s="26">
        <v>-12909.936236666515</v>
      </c>
      <c r="N126" s="15"/>
      <c r="O126" s="12">
        <v>1023022.0848333333</v>
      </c>
      <c r="P126" s="12">
        <v>0</v>
      </c>
      <c r="Q126" s="12">
        <v>0</v>
      </c>
      <c r="R126" s="26">
        <v>14178.382633333211</v>
      </c>
      <c r="S126" s="15"/>
      <c r="T126" s="12">
        <v>1022757.4744999999</v>
      </c>
      <c r="U126" s="12">
        <v>0</v>
      </c>
      <c r="V126" s="12">
        <v>0</v>
      </c>
      <c r="W126" s="26">
        <v>13913.772299999837</v>
      </c>
      <c r="X126" s="15"/>
      <c r="Y126" s="12">
        <v>1023161.5199999998</v>
      </c>
      <c r="Z126" s="12">
        <v>0</v>
      </c>
      <c r="AA126" s="12">
        <v>0</v>
      </c>
      <c r="AB126" s="26">
        <v>14317.817799999728</v>
      </c>
      <c r="AC126" s="15"/>
      <c r="AD126" s="12">
        <v>1022907.1214999999</v>
      </c>
      <c r="AE126" s="12">
        <v>0</v>
      </c>
      <c r="AF126" s="12">
        <v>0</v>
      </c>
      <c r="AG126" s="26">
        <v>14063.419299999834</v>
      </c>
      <c r="AH126" s="15"/>
    </row>
    <row r="127" spans="1:34" x14ac:dyDescent="0.3">
      <c r="A127" s="10">
        <v>8913076</v>
      </c>
      <c r="B127" s="10" t="s">
        <v>237</v>
      </c>
      <c r="C127" s="11">
        <v>24</v>
      </c>
      <c r="D127" s="12">
        <v>303202.82189999998</v>
      </c>
      <c r="E127" s="25">
        <v>0</v>
      </c>
      <c r="F127" s="25">
        <v>0</v>
      </c>
      <c r="G127" s="15"/>
      <c r="H127" s="12">
        <v>307914.8606178824</v>
      </c>
      <c r="I127" s="12">
        <v>0</v>
      </c>
      <c r="J127" s="12">
        <v>0</v>
      </c>
      <c r="K127" s="26">
        <v>4712.0387178824167</v>
      </c>
      <c r="L127" s="26">
        <v>5095.5100804705871</v>
      </c>
      <c r="M127" s="26">
        <v>-383.47136258817045</v>
      </c>
      <c r="N127" s="15"/>
      <c r="O127" s="12">
        <v>307462.98014117649</v>
      </c>
      <c r="P127" s="12">
        <v>0</v>
      </c>
      <c r="Q127" s="12">
        <v>0</v>
      </c>
      <c r="R127" s="26">
        <v>4260.1582411765121</v>
      </c>
      <c r="S127" s="15"/>
      <c r="T127" s="12">
        <v>306978.43894117652</v>
      </c>
      <c r="U127" s="12">
        <v>0</v>
      </c>
      <c r="V127" s="12">
        <v>0</v>
      </c>
      <c r="W127" s="26">
        <v>3775.6170411765343</v>
      </c>
      <c r="X127" s="15"/>
      <c r="Y127" s="12">
        <v>307480.52649411769</v>
      </c>
      <c r="Z127" s="12">
        <v>0</v>
      </c>
      <c r="AA127" s="12">
        <v>0</v>
      </c>
      <c r="AB127" s="26">
        <v>4277.7045941177057</v>
      </c>
      <c r="AC127" s="15"/>
      <c r="AD127" s="12">
        <v>307014.57851764711</v>
      </c>
      <c r="AE127" s="12">
        <v>0</v>
      </c>
      <c r="AF127" s="12">
        <v>0</v>
      </c>
      <c r="AG127" s="26">
        <v>3811.75661764713</v>
      </c>
      <c r="AH127" s="15"/>
    </row>
    <row r="128" spans="1:34" x14ac:dyDescent="0.3">
      <c r="A128" s="10">
        <v>8913081</v>
      </c>
      <c r="B128" s="10" t="s">
        <v>238</v>
      </c>
      <c r="C128" s="11">
        <v>375</v>
      </c>
      <c r="D128" s="12">
        <v>1733146.4475</v>
      </c>
      <c r="E128" s="25">
        <v>0</v>
      </c>
      <c r="F128" s="25">
        <v>60858.347132866969</v>
      </c>
      <c r="G128" s="15"/>
      <c r="H128" s="12">
        <v>1755953.0719999999</v>
      </c>
      <c r="I128" s="12">
        <v>0</v>
      </c>
      <c r="J128" s="12">
        <v>53598.210699999705</v>
      </c>
      <c r="K128" s="26">
        <v>22806.624499999918</v>
      </c>
      <c r="L128" s="26">
        <v>43709.46910000057</v>
      </c>
      <c r="M128" s="26">
        <v>-20902.844600000652</v>
      </c>
      <c r="N128" s="15"/>
      <c r="O128" s="12">
        <v>1755953.0719999999</v>
      </c>
      <c r="P128" s="12">
        <v>0</v>
      </c>
      <c r="Q128" s="12">
        <v>59942.940921263769</v>
      </c>
      <c r="R128" s="26">
        <v>22806.624499999918</v>
      </c>
      <c r="S128" s="15"/>
      <c r="T128" s="12">
        <v>1755953.0719999999</v>
      </c>
      <c r="U128" s="12">
        <v>0</v>
      </c>
      <c r="V128" s="12">
        <v>60014.934121988947</v>
      </c>
      <c r="W128" s="26">
        <v>22806.624499999918</v>
      </c>
      <c r="X128" s="15"/>
      <c r="Y128" s="12">
        <v>1755953.0719999999</v>
      </c>
      <c r="Z128" s="12">
        <v>0</v>
      </c>
      <c r="AA128" s="12">
        <v>59696.919148406945</v>
      </c>
      <c r="AB128" s="26">
        <v>22806.624499999918</v>
      </c>
      <c r="AC128" s="15"/>
      <c r="AD128" s="12">
        <v>1755953.0719999999</v>
      </c>
      <c r="AE128" s="12">
        <v>0</v>
      </c>
      <c r="AF128" s="12">
        <v>59767.809763014549</v>
      </c>
      <c r="AG128" s="26">
        <v>22806.624499999918</v>
      </c>
      <c r="AH128" s="15"/>
    </row>
    <row r="129" spans="1:34" x14ac:dyDescent="0.3">
      <c r="A129" s="10">
        <v>8913084</v>
      </c>
      <c r="B129" s="10" t="s">
        <v>239</v>
      </c>
      <c r="C129" s="11">
        <v>87</v>
      </c>
      <c r="D129" s="12">
        <v>519970.57929999998</v>
      </c>
      <c r="E129" s="25">
        <v>0</v>
      </c>
      <c r="F129" s="25">
        <v>0</v>
      </c>
      <c r="G129" s="15"/>
      <c r="H129" s="12">
        <v>528784.82623616839</v>
      </c>
      <c r="I129" s="12">
        <v>0</v>
      </c>
      <c r="J129" s="12">
        <v>0</v>
      </c>
      <c r="K129" s="26">
        <v>8814.2469361684052</v>
      </c>
      <c r="L129" s="26">
        <v>14068.833120524534</v>
      </c>
      <c r="M129" s="26">
        <v>-5254.5861843561288</v>
      </c>
      <c r="N129" s="15"/>
      <c r="O129" s="12">
        <v>527341.23582383955</v>
      </c>
      <c r="P129" s="12">
        <v>0</v>
      </c>
      <c r="Q129" s="12">
        <v>0</v>
      </c>
      <c r="R129" s="26">
        <v>7370.6565238395706</v>
      </c>
      <c r="S129" s="15"/>
      <c r="T129" s="12">
        <v>526926.08672794909</v>
      </c>
      <c r="U129" s="12">
        <v>0</v>
      </c>
      <c r="V129" s="12">
        <v>0</v>
      </c>
      <c r="W129" s="26">
        <v>6955.5074279491091</v>
      </c>
      <c r="X129" s="15"/>
      <c r="Y129" s="12">
        <v>527397.22815260675</v>
      </c>
      <c r="Z129" s="12">
        <v>0</v>
      </c>
      <c r="AA129" s="12">
        <v>0</v>
      </c>
      <c r="AB129" s="26">
        <v>7426.6488526067697</v>
      </c>
      <c r="AC129" s="15"/>
      <c r="AD129" s="12">
        <v>526998.01261836011</v>
      </c>
      <c r="AE129" s="12">
        <v>0</v>
      </c>
      <c r="AF129" s="12">
        <v>0</v>
      </c>
      <c r="AG129" s="26">
        <v>7027.4333183601266</v>
      </c>
      <c r="AH129" s="15"/>
    </row>
    <row r="130" spans="1:34" x14ac:dyDescent="0.3">
      <c r="A130" s="10">
        <v>8913087</v>
      </c>
      <c r="B130" s="10" t="s">
        <v>240</v>
      </c>
      <c r="C130" s="11">
        <v>125</v>
      </c>
      <c r="D130" s="12">
        <v>687830.18949999998</v>
      </c>
      <c r="E130" s="25">
        <v>0</v>
      </c>
      <c r="F130" s="25">
        <v>0</v>
      </c>
      <c r="G130" s="15"/>
      <c r="H130" s="12">
        <v>699697.23502985144</v>
      </c>
      <c r="I130" s="12">
        <v>0</v>
      </c>
      <c r="J130" s="12">
        <v>0</v>
      </c>
      <c r="K130" s="26">
        <v>11867.045529851457</v>
      </c>
      <c r="L130" s="26">
        <v>19884.149032714078</v>
      </c>
      <c r="M130" s="26">
        <v>-8017.1035028626211</v>
      </c>
      <c r="N130" s="15"/>
      <c r="O130" s="12">
        <v>697500.0571087643</v>
      </c>
      <c r="P130" s="12">
        <v>0</v>
      </c>
      <c r="Q130" s="12">
        <v>0</v>
      </c>
      <c r="R130" s="26">
        <v>9669.8676087643253</v>
      </c>
      <c r="S130" s="15"/>
      <c r="T130" s="12">
        <v>697137.72925893124</v>
      </c>
      <c r="U130" s="12">
        <v>0</v>
      </c>
      <c r="V130" s="12">
        <v>0</v>
      </c>
      <c r="W130" s="26">
        <v>9307.5397589312633</v>
      </c>
      <c r="X130" s="15"/>
      <c r="Y130" s="12">
        <v>697585.31775245338</v>
      </c>
      <c r="Z130" s="12">
        <v>0</v>
      </c>
      <c r="AA130" s="12">
        <v>0</v>
      </c>
      <c r="AB130" s="26">
        <v>9755.1282524534035</v>
      </c>
      <c r="AC130" s="15"/>
      <c r="AD130" s="12">
        <v>697236.78018283355</v>
      </c>
      <c r="AE130" s="12">
        <v>0</v>
      </c>
      <c r="AF130" s="12">
        <v>0</v>
      </c>
      <c r="AG130" s="26">
        <v>9406.5906828335719</v>
      </c>
      <c r="AH130" s="15"/>
    </row>
    <row r="131" spans="1:34" x14ac:dyDescent="0.3">
      <c r="A131" s="10">
        <v>8913088</v>
      </c>
      <c r="B131" s="10" t="s">
        <v>241</v>
      </c>
      <c r="C131" s="11">
        <v>90</v>
      </c>
      <c r="D131" s="12">
        <v>532250.78269999998</v>
      </c>
      <c r="E131" s="25">
        <v>0</v>
      </c>
      <c r="F131" s="25">
        <v>0</v>
      </c>
      <c r="G131" s="15"/>
      <c r="H131" s="12">
        <v>541199.95338576101</v>
      </c>
      <c r="I131" s="12">
        <v>0</v>
      </c>
      <c r="J131" s="12">
        <v>0</v>
      </c>
      <c r="K131" s="26">
        <v>8949.1706857610261</v>
      </c>
      <c r="L131" s="26">
        <v>14814.06843693601</v>
      </c>
      <c r="M131" s="26">
        <v>-5864.8977511749836</v>
      </c>
      <c r="N131" s="15"/>
      <c r="O131" s="12">
        <v>539755.25037076103</v>
      </c>
      <c r="P131" s="12">
        <v>0</v>
      </c>
      <c r="Q131" s="12">
        <v>0</v>
      </c>
      <c r="R131" s="26">
        <v>7504.4676707610488</v>
      </c>
      <c r="S131" s="15"/>
      <c r="T131" s="12">
        <v>539340.20737076097</v>
      </c>
      <c r="U131" s="12">
        <v>0</v>
      </c>
      <c r="V131" s="12">
        <v>0</v>
      </c>
      <c r="W131" s="26">
        <v>7089.4246707609855</v>
      </c>
      <c r="X131" s="15"/>
      <c r="Y131" s="12">
        <v>539811.25987076107</v>
      </c>
      <c r="Z131" s="12">
        <v>0</v>
      </c>
      <c r="AA131" s="12">
        <v>0</v>
      </c>
      <c r="AB131" s="26">
        <v>7560.4771707610926</v>
      </c>
      <c r="AC131" s="15"/>
      <c r="AD131" s="12">
        <v>539412.11037076102</v>
      </c>
      <c r="AE131" s="12">
        <v>0</v>
      </c>
      <c r="AF131" s="12">
        <v>0</v>
      </c>
      <c r="AG131" s="26">
        <v>7161.3276707610348</v>
      </c>
      <c r="AH131" s="15"/>
    </row>
    <row r="132" spans="1:34" x14ac:dyDescent="0.3">
      <c r="A132" s="10">
        <v>8913112</v>
      </c>
      <c r="B132" s="10" t="s">
        <v>242</v>
      </c>
      <c r="C132" s="11">
        <v>93</v>
      </c>
      <c r="D132" s="12">
        <v>539551.16310000001</v>
      </c>
      <c r="E132" s="25">
        <v>0</v>
      </c>
      <c r="F132" s="25">
        <v>0</v>
      </c>
      <c r="G132" s="15"/>
      <c r="H132" s="12">
        <v>548715.16620793275</v>
      </c>
      <c r="I132" s="12">
        <v>0</v>
      </c>
      <c r="J132" s="12">
        <v>0</v>
      </c>
      <c r="K132" s="26">
        <v>9164.0031079327455</v>
      </c>
      <c r="L132" s="26">
        <v>15697.862787039252</v>
      </c>
      <c r="M132" s="26">
        <v>-6533.8596791065065</v>
      </c>
      <c r="N132" s="15"/>
      <c r="O132" s="12">
        <v>547215.58648875449</v>
      </c>
      <c r="P132" s="12">
        <v>0</v>
      </c>
      <c r="Q132" s="12">
        <v>0</v>
      </c>
      <c r="R132" s="26">
        <v>7664.4233887544833</v>
      </c>
      <c r="S132" s="15"/>
      <c r="T132" s="12">
        <v>546804.36955967383</v>
      </c>
      <c r="U132" s="12">
        <v>0</v>
      </c>
      <c r="V132" s="12">
        <v>0</v>
      </c>
      <c r="W132" s="26">
        <v>7253.2064596738201</v>
      </c>
      <c r="X132" s="15"/>
      <c r="Y132" s="12">
        <v>547273.74495779769</v>
      </c>
      <c r="Z132" s="12">
        <v>0</v>
      </c>
      <c r="AA132" s="12">
        <v>0</v>
      </c>
      <c r="AB132" s="26">
        <v>7722.5818577976897</v>
      </c>
      <c r="AC132" s="15"/>
      <c r="AD132" s="12">
        <v>546878.29196192522</v>
      </c>
      <c r="AE132" s="12">
        <v>0</v>
      </c>
      <c r="AF132" s="12">
        <v>0</v>
      </c>
      <c r="AG132" s="26">
        <v>7327.1288619252155</v>
      </c>
      <c r="AH132" s="15"/>
    </row>
    <row r="133" spans="1:34" x14ac:dyDescent="0.3">
      <c r="A133" s="10">
        <v>8913113</v>
      </c>
      <c r="B133" s="10" t="s">
        <v>44</v>
      </c>
      <c r="C133" s="11">
        <v>102</v>
      </c>
      <c r="D133" s="12">
        <v>579992.98129999998</v>
      </c>
      <c r="E133" s="25">
        <v>0</v>
      </c>
      <c r="F133" s="25">
        <v>0</v>
      </c>
      <c r="G133" s="15"/>
      <c r="H133" s="12">
        <v>589828.63124453428</v>
      </c>
      <c r="I133" s="12">
        <v>0</v>
      </c>
      <c r="J133" s="12">
        <v>0</v>
      </c>
      <c r="K133" s="26">
        <v>9835.6499445342924</v>
      </c>
      <c r="L133" s="26">
        <v>16320.873913335032</v>
      </c>
      <c r="M133" s="26">
        <v>-6485.2239688007394</v>
      </c>
      <c r="N133" s="15"/>
      <c r="O133" s="12">
        <v>588151.55172137648</v>
      </c>
      <c r="P133" s="12">
        <v>0</v>
      </c>
      <c r="Q133" s="12">
        <v>0</v>
      </c>
      <c r="R133" s="26">
        <v>8158.5704213764984</v>
      </c>
      <c r="S133" s="15"/>
      <c r="T133" s="12">
        <v>587752.79222247843</v>
      </c>
      <c r="U133" s="12">
        <v>0</v>
      </c>
      <c r="V133" s="12">
        <v>0</v>
      </c>
      <c r="W133" s="26">
        <v>7759.8109224784421</v>
      </c>
      <c r="X133" s="15"/>
      <c r="Y133" s="12">
        <v>588216.60431280441</v>
      </c>
      <c r="Z133" s="12">
        <v>0</v>
      </c>
      <c r="AA133" s="12">
        <v>0</v>
      </c>
      <c r="AB133" s="26">
        <v>8223.6230128044263</v>
      </c>
      <c r="AC133" s="15"/>
      <c r="AD133" s="12">
        <v>587833.05149829166</v>
      </c>
      <c r="AE133" s="12">
        <v>0</v>
      </c>
      <c r="AF133" s="12">
        <v>0</v>
      </c>
      <c r="AG133" s="26">
        <v>7840.0701982916798</v>
      </c>
      <c r="AH133" s="15"/>
    </row>
    <row r="134" spans="1:34" x14ac:dyDescent="0.3">
      <c r="A134" s="10">
        <v>8913117</v>
      </c>
      <c r="B134" s="10" t="s">
        <v>243</v>
      </c>
      <c r="C134" s="11">
        <v>37</v>
      </c>
      <c r="D134" s="12">
        <v>339329.90380000003</v>
      </c>
      <c r="E134" s="25">
        <v>0</v>
      </c>
      <c r="F134" s="25">
        <v>0</v>
      </c>
      <c r="G134" s="15"/>
      <c r="H134" s="12">
        <v>344730.91642385715</v>
      </c>
      <c r="I134" s="12">
        <v>0</v>
      </c>
      <c r="J134" s="12">
        <v>0</v>
      </c>
      <c r="K134" s="26">
        <v>5401.0126238571247</v>
      </c>
      <c r="L134" s="26">
        <v>6619.5862598571111</v>
      </c>
      <c r="M134" s="26">
        <v>-1218.5736359999864</v>
      </c>
      <c r="N134" s="15"/>
      <c r="O134" s="12">
        <v>344125.08247142856</v>
      </c>
      <c r="P134" s="12">
        <v>0</v>
      </c>
      <c r="Q134" s="12">
        <v>0</v>
      </c>
      <c r="R134" s="26">
        <v>4795.1786714285263</v>
      </c>
      <c r="S134" s="15"/>
      <c r="T134" s="12">
        <v>343651.32929999998</v>
      </c>
      <c r="U134" s="12">
        <v>0</v>
      </c>
      <c r="V134" s="12">
        <v>0</v>
      </c>
      <c r="W134" s="26">
        <v>4321.4254999999539</v>
      </c>
      <c r="X134" s="15"/>
      <c r="Y134" s="12">
        <v>344148.5648285714</v>
      </c>
      <c r="Z134" s="12">
        <v>0</v>
      </c>
      <c r="AA134" s="12">
        <v>0</v>
      </c>
      <c r="AB134" s="26">
        <v>4818.6610285713687</v>
      </c>
      <c r="AC134" s="15"/>
      <c r="AD134" s="12">
        <v>343692.9577857143</v>
      </c>
      <c r="AE134" s="12">
        <v>0</v>
      </c>
      <c r="AF134" s="12">
        <v>0</v>
      </c>
      <c r="AG134" s="26">
        <v>4363.0539857142721</v>
      </c>
      <c r="AH134" s="15"/>
    </row>
    <row r="135" spans="1:34" x14ac:dyDescent="0.3">
      <c r="A135" s="10">
        <v>8913119</v>
      </c>
      <c r="B135" s="10" t="s">
        <v>244</v>
      </c>
      <c r="C135" s="11">
        <v>52</v>
      </c>
      <c r="D135" s="12">
        <v>406170.01750000002</v>
      </c>
      <c r="E135" s="25">
        <v>0</v>
      </c>
      <c r="F135" s="25">
        <v>0</v>
      </c>
      <c r="G135" s="15"/>
      <c r="H135" s="12">
        <v>412868.3203320133</v>
      </c>
      <c r="I135" s="12">
        <v>0</v>
      </c>
      <c r="J135" s="12">
        <v>0</v>
      </c>
      <c r="K135" s="26">
        <v>6698.3028320132871</v>
      </c>
      <c r="L135" s="26">
        <v>11395.357127238065</v>
      </c>
      <c r="M135" s="26">
        <v>-4697.0542952247779</v>
      </c>
      <c r="N135" s="15"/>
      <c r="O135" s="12">
        <v>411974.53062436328</v>
      </c>
      <c r="P135" s="12">
        <v>0</v>
      </c>
      <c r="Q135" s="12">
        <v>0</v>
      </c>
      <c r="R135" s="26">
        <v>5804.5131243632641</v>
      </c>
      <c r="S135" s="15"/>
      <c r="T135" s="12">
        <v>411520.88132558146</v>
      </c>
      <c r="U135" s="12">
        <v>0</v>
      </c>
      <c r="V135" s="12">
        <v>0</v>
      </c>
      <c r="W135" s="26">
        <v>5350.863825581444</v>
      </c>
      <c r="X135" s="15"/>
      <c r="Y135" s="12">
        <v>412009.19153687713</v>
      </c>
      <c r="Z135" s="12">
        <v>0</v>
      </c>
      <c r="AA135" s="12">
        <v>0</v>
      </c>
      <c r="AB135" s="26">
        <v>5839.1740368771134</v>
      </c>
      <c r="AC135" s="15"/>
      <c r="AD135" s="12">
        <v>411572.74938272429</v>
      </c>
      <c r="AE135" s="12">
        <v>0</v>
      </c>
      <c r="AF135" s="12">
        <v>0</v>
      </c>
      <c r="AG135" s="26">
        <v>5402.7318827242707</v>
      </c>
      <c r="AH135" s="15"/>
    </row>
    <row r="136" spans="1:34" x14ac:dyDescent="0.3">
      <c r="A136" s="10">
        <v>8913126</v>
      </c>
      <c r="B136" s="10" t="s">
        <v>245</v>
      </c>
      <c r="C136" s="11">
        <v>357</v>
      </c>
      <c r="D136" s="12">
        <v>1646809.9709999999</v>
      </c>
      <c r="E136" s="25">
        <v>1226.4247796048219</v>
      </c>
      <c r="F136" s="25">
        <v>75773.62858789647</v>
      </c>
      <c r="G136" s="15"/>
      <c r="H136" s="12">
        <v>1666535.2404</v>
      </c>
      <c r="I136" s="12">
        <v>0</v>
      </c>
      <c r="J136" s="12">
        <v>68459.37675152719</v>
      </c>
      <c r="K136" s="26">
        <v>19725.269400000107</v>
      </c>
      <c r="L136" s="26">
        <v>42146.839520394802</v>
      </c>
      <c r="M136" s="26">
        <v>-22421.570120394696</v>
      </c>
      <c r="N136" s="15"/>
      <c r="O136" s="12">
        <v>1666535.2404</v>
      </c>
      <c r="P136" s="12">
        <v>0</v>
      </c>
      <c r="Q136" s="12">
        <v>74400.990195965394</v>
      </c>
      <c r="R136" s="26">
        <v>19725.269400000107</v>
      </c>
      <c r="S136" s="15"/>
      <c r="T136" s="12">
        <v>1666535.2404</v>
      </c>
      <c r="U136" s="12">
        <v>0</v>
      </c>
      <c r="V136" s="12">
        <v>74501.409544668626</v>
      </c>
      <c r="W136" s="26">
        <v>19725.269400000107</v>
      </c>
      <c r="X136" s="15"/>
      <c r="Y136" s="12">
        <v>1666535.2404</v>
      </c>
      <c r="Z136" s="12">
        <v>0</v>
      </c>
      <c r="AA136" s="12">
        <v>74170.613302593585</v>
      </c>
      <c r="AB136" s="26">
        <v>19725.269400000107</v>
      </c>
      <c r="AC136" s="15"/>
      <c r="AD136" s="12">
        <v>1666535.2404</v>
      </c>
      <c r="AE136" s="12">
        <v>0</v>
      </c>
      <c r="AF136" s="12">
        <v>74267.931435158709</v>
      </c>
      <c r="AG136" s="26">
        <v>19725.269400000107</v>
      </c>
      <c r="AH136" s="15"/>
    </row>
    <row r="137" spans="1:34" x14ac:dyDescent="0.3">
      <c r="A137" s="10">
        <v>8913133</v>
      </c>
      <c r="B137" s="10" t="s">
        <v>247</v>
      </c>
      <c r="C137" s="11">
        <v>319</v>
      </c>
      <c r="D137" s="12">
        <v>1491174.6917000001</v>
      </c>
      <c r="E137" s="25">
        <v>11151.630380419323</v>
      </c>
      <c r="F137" s="25">
        <v>60020.739503144287</v>
      </c>
      <c r="G137" s="15"/>
      <c r="H137" s="12">
        <v>1498866.4524999999</v>
      </c>
      <c r="I137" s="12">
        <v>0</v>
      </c>
      <c r="J137" s="12">
        <v>53575.37382303155</v>
      </c>
      <c r="K137" s="26">
        <v>7691.7607999998145</v>
      </c>
      <c r="L137" s="26">
        <v>8501.7863195806276</v>
      </c>
      <c r="M137" s="26">
        <v>-810.02551958081312</v>
      </c>
      <c r="N137" s="15"/>
      <c r="O137" s="12">
        <v>1498866.4524999999</v>
      </c>
      <c r="P137" s="12">
        <v>0</v>
      </c>
      <c r="Q137" s="12">
        <v>58856.816198556218</v>
      </c>
      <c r="R137" s="26">
        <v>7691.7607999998145</v>
      </c>
      <c r="S137" s="15"/>
      <c r="T137" s="12">
        <v>1498866.4524999999</v>
      </c>
      <c r="U137" s="12">
        <v>0</v>
      </c>
      <c r="V137" s="12">
        <v>59003.423884668387</v>
      </c>
      <c r="W137" s="26">
        <v>7691.7607999998145</v>
      </c>
      <c r="X137" s="15"/>
      <c r="Y137" s="12">
        <v>1498866.4524999999</v>
      </c>
      <c r="Z137" s="12">
        <v>0</v>
      </c>
      <c r="AA137" s="12">
        <v>58652.001278420212</v>
      </c>
      <c r="AB137" s="26">
        <v>7691.7607999998145</v>
      </c>
      <c r="AC137" s="15"/>
      <c r="AD137" s="12">
        <v>1498866.4524999999</v>
      </c>
      <c r="AE137" s="12">
        <v>0</v>
      </c>
      <c r="AF137" s="12">
        <v>58793.161330404924</v>
      </c>
      <c r="AG137" s="26">
        <v>7691.7607999998145</v>
      </c>
      <c r="AH137" s="15"/>
    </row>
    <row r="138" spans="1:34" x14ac:dyDescent="0.3">
      <c r="A138" s="10">
        <v>8913143</v>
      </c>
      <c r="B138" s="10" t="s">
        <v>248</v>
      </c>
      <c r="C138" s="11">
        <v>178</v>
      </c>
      <c r="D138" s="12">
        <v>869503.60309999995</v>
      </c>
      <c r="E138" s="25">
        <v>0</v>
      </c>
      <c r="F138" s="25">
        <v>0</v>
      </c>
      <c r="G138" s="15"/>
      <c r="H138" s="12">
        <v>884662.12867482461</v>
      </c>
      <c r="I138" s="12">
        <v>0</v>
      </c>
      <c r="J138" s="12">
        <v>0</v>
      </c>
      <c r="K138" s="26">
        <v>15158.525574824656</v>
      </c>
      <c r="L138" s="26">
        <v>14370.134304985637</v>
      </c>
      <c r="M138" s="26">
        <v>788.39126983901951</v>
      </c>
      <c r="N138" s="15"/>
      <c r="O138" s="12">
        <v>881666.74217085633</v>
      </c>
      <c r="P138" s="12">
        <v>0</v>
      </c>
      <c r="Q138" s="12">
        <v>0</v>
      </c>
      <c r="R138" s="26">
        <v>12163.139070856385</v>
      </c>
      <c r="S138" s="15"/>
      <c r="T138" s="12">
        <v>881360.31998895528</v>
      </c>
      <c r="U138" s="12">
        <v>0</v>
      </c>
      <c r="V138" s="12">
        <v>0</v>
      </c>
      <c r="W138" s="26">
        <v>11856.716888955329</v>
      </c>
      <c r="X138" s="15"/>
      <c r="Y138" s="12">
        <v>881782.92923049605</v>
      </c>
      <c r="Z138" s="12">
        <v>0</v>
      </c>
      <c r="AA138" s="12">
        <v>0</v>
      </c>
      <c r="AB138" s="26">
        <v>12279.326130496105</v>
      </c>
      <c r="AC138" s="15"/>
      <c r="AD138" s="12">
        <v>881487.79234426783</v>
      </c>
      <c r="AE138" s="12">
        <v>0</v>
      </c>
      <c r="AF138" s="12">
        <v>0</v>
      </c>
      <c r="AG138" s="26">
        <v>11984.18924426788</v>
      </c>
      <c r="AH138" s="15"/>
    </row>
    <row r="139" spans="1:34" x14ac:dyDescent="0.3">
      <c r="A139" s="10">
        <v>8913145</v>
      </c>
      <c r="B139" s="10" t="s">
        <v>249</v>
      </c>
      <c r="C139" s="11">
        <v>110</v>
      </c>
      <c r="D139" s="12">
        <v>624447.71619999991</v>
      </c>
      <c r="E139" s="25">
        <v>0</v>
      </c>
      <c r="F139" s="25">
        <v>0</v>
      </c>
      <c r="G139" s="15"/>
      <c r="H139" s="12">
        <v>635184.58674720896</v>
      </c>
      <c r="I139" s="12">
        <v>0</v>
      </c>
      <c r="J139" s="12">
        <v>0</v>
      </c>
      <c r="K139" s="26">
        <v>10736.870547209051</v>
      </c>
      <c r="L139" s="26">
        <v>17673.057484196266</v>
      </c>
      <c r="M139" s="26">
        <v>-6936.1869369872147</v>
      </c>
      <c r="N139" s="15"/>
      <c r="O139" s="12">
        <v>633294.58964468888</v>
      </c>
      <c r="P139" s="12">
        <v>0</v>
      </c>
      <c r="Q139" s="12">
        <v>0</v>
      </c>
      <c r="R139" s="26">
        <v>8846.8734446889721</v>
      </c>
      <c r="S139" s="15"/>
      <c r="T139" s="12">
        <v>632910.65856038406</v>
      </c>
      <c r="U139" s="12">
        <v>0</v>
      </c>
      <c r="V139" s="12">
        <v>0</v>
      </c>
      <c r="W139" s="26">
        <v>8462.9423603841569</v>
      </c>
      <c r="X139" s="15"/>
      <c r="Y139" s="12">
        <v>633367.9953417842</v>
      </c>
      <c r="Z139" s="12">
        <v>0</v>
      </c>
      <c r="AA139" s="12">
        <v>0</v>
      </c>
      <c r="AB139" s="26">
        <v>8920.2791417842964</v>
      </c>
      <c r="AC139" s="15"/>
      <c r="AD139" s="12">
        <v>632998.79178700899</v>
      </c>
      <c r="AE139" s="12">
        <v>0</v>
      </c>
      <c r="AF139" s="12">
        <v>0</v>
      </c>
      <c r="AG139" s="26">
        <v>8551.0755870090798</v>
      </c>
      <c r="AH139" s="15"/>
    </row>
    <row r="140" spans="1:34" x14ac:dyDescent="0.3">
      <c r="A140" s="10">
        <v>8913287</v>
      </c>
      <c r="B140" s="10" t="s">
        <v>250</v>
      </c>
      <c r="C140" s="11">
        <v>116</v>
      </c>
      <c r="D140" s="12">
        <v>636215.98069999996</v>
      </c>
      <c r="E140" s="25">
        <v>0</v>
      </c>
      <c r="F140" s="25">
        <v>0</v>
      </c>
      <c r="G140" s="15"/>
      <c r="H140" s="12">
        <v>647060.14147939766</v>
      </c>
      <c r="I140" s="12">
        <v>0</v>
      </c>
      <c r="J140" s="12">
        <v>0</v>
      </c>
      <c r="K140" s="26">
        <v>10844.160779397702</v>
      </c>
      <c r="L140" s="26">
        <v>16925.612501152675</v>
      </c>
      <c r="M140" s="26">
        <v>-6081.4517217549728</v>
      </c>
      <c r="N140" s="15"/>
      <c r="O140" s="12">
        <v>645125.11711712903</v>
      </c>
      <c r="P140" s="12">
        <v>0</v>
      </c>
      <c r="Q140" s="12">
        <v>0</v>
      </c>
      <c r="R140" s="26">
        <v>8909.136417129077</v>
      </c>
      <c r="S140" s="15"/>
      <c r="T140" s="12">
        <v>644744.37277453649</v>
      </c>
      <c r="U140" s="12">
        <v>0</v>
      </c>
      <c r="V140" s="12">
        <v>0</v>
      </c>
      <c r="W140" s="26">
        <v>8528.3920745365322</v>
      </c>
      <c r="X140" s="15"/>
      <c r="Y140" s="12">
        <v>645200.20945509197</v>
      </c>
      <c r="Z140" s="12">
        <v>0</v>
      </c>
      <c r="AA140" s="12">
        <v>0</v>
      </c>
      <c r="AB140" s="26">
        <v>8984.2287550920155</v>
      </c>
      <c r="AC140" s="15"/>
      <c r="AD140" s="12">
        <v>644834.10235786973</v>
      </c>
      <c r="AE140" s="12">
        <v>0</v>
      </c>
      <c r="AF140" s="12">
        <v>0</v>
      </c>
      <c r="AG140" s="26">
        <v>8618.1216578697786</v>
      </c>
      <c r="AH140" s="15"/>
    </row>
    <row r="141" spans="1:34" x14ac:dyDescent="0.3">
      <c r="A141" s="10">
        <v>8913290</v>
      </c>
      <c r="B141" s="10" t="s">
        <v>251</v>
      </c>
      <c r="C141" s="11">
        <v>364</v>
      </c>
      <c r="D141" s="12">
        <v>1687066.6176</v>
      </c>
      <c r="E141" s="25">
        <v>2814.4248769999153</v>
      </c>
      <c r="F141" s="25">
        <v>59815.71178672649</v>
      </c>
      <c r="G141" s="15"/>
      <c r="H141" s="12">
        <v>1707367.9010000001</v>
      </c>
      <c r="I141" s="12">
        <v>0</v>
      </c>
      <c r="J141" s="12">
        <v>53860.164589779219</v>
      </c>
      <c r="K141" s="26">
        <v>20301.283400000073</v>
      </c>
      <c r="L141" s="26">
        <v>37323.302422999637</v>
      </c>
      <c r="M141" s="26">
        <v>-17022.019022999564</v>
      </c>
      <c r="N141" s="15"/>
      <c r="O141" s="12">
        <v>1707367.9010000001</v>
      </c>
      <c r="P141" s="12">
        <v>0</v>
      </c>
      <c r="Q141" s="12">
        <v>59995.02048566658</v>
      </c>
      <c r="R141" s="26">
        <v>20301.283400000073</v>
      </c>
      <c r="S141" s="15"/>
      <c r="T141" s="12">
        <v>1707367.9010000001</v>
      </c>
      <c r="U141" s="12">
        <v>0</v>
      </c>
      <c r="V141" s="12">
        <v>60081.848627105355</v>
      </c>
      <c r="W141" s="26">
        <v>20301.283400000073</v>
      </c>
      <c r="X141" s="15"/>
      <c r="Y141" s="12">
        <v>1707367.9010000001</v>
      </c>
      <c r="Z141" s="12">
        <v>0</v>
      </c>
      <c r="AA141" s="12">
        <v>59756.93205454573</v>
      </c>
      <c r="AB141" s="26">
        <v>20301.283400000073</v>
      </c>
      <c r="AC141" s="15"/>
      <c r="AD141" s="12">
        <v>1707367.9010000001</v>
      </c>
      <c r="AE141" s="12">
        <v>0</v>
      </c>
      <c r="AF141" s="12">
        <v>59840.619110541418</v>
      </c>
      <c r="AG141" s="26">
        <v>20301.283400000073</v>
      </c>
      <c r="AH141" s="15"/>
    </row>
    <row r="142" spans="1:34" x14ac:dyDescent="0.3">
      <c r="A142" s="10">
        <v>8913293</v>
      </c>
      <c r="B142" s="10" t="s">
        <v>252</v>
      </c>
      <c r="C142" s="11">
        <v>390</v>
      </c>
      <c r="D142" s="12">
        <v>1983691.9556</v>
      </c>
      <c r="E142" s="25">
        <v>0</v>
      </c>
      <c r="F142" s="25">
        <v>0</v>
      </c>
      <c r="G142" s="15"/>
      <c r="H142" s="12">
        <v>2019899.1303911526</v>
      </c>
      <c r="I142" s="12">
        <v>0</v>
      </c>
      <c r="J142" s="12">
        <v>0</v>
      </c>
      <c r="K142" s="26">
        <v>36207.174791152589</v>
      </c>
      <c r="L142" s="26">
        <v>59677.755910462234</v>
      </c>
      <c r="M142" s="26">
        <v>-23470.581119309645</v>
      </c>
      <c r="N142" s="15"/>
      <c r="O142" s="12">
        <v>2012247.1575888041</v>
      </c>
      <c r="P142" s="12">
        <v>0</v>
      </c>
      <c r="Q142" s="12">
        <v>0</v>
      </c>
      <c r="R142" s="26">
        <v>28555.201988804154</v>
      </c>
      <c r="S142" s="15"/>
      <c r="T142" s="12">
        <v>2012265.3376240321</v>
      </c>
      <c r="U142" s="12">
        <v>0</v>
      </c>
      <c r="V142" s="12">
        <v>0</v>
      </c>
      <c r="W142" s="26">
        <v>28573.382024032064</v>
      </c>
      <c r="X142" s="15"/>
      <c r="Y142" s="12">
        <v>2012545.1134951157</v>
      </c>
      <c r="Z142" s="12">
        <v>0</v>
      </c>
      <c r="AA142" s="12">
        <v>0</v>
      </c>
      <c r="AB142" s="26">
        <v>28853.15789511567</v>
      </c>
      <c r="AC142" s="15"/>
      <c r="AD142" s="12">
        <v>2012562.1995707648</v>
      </c>
      <c r="AE142" s="12">
        <v>0</v>
      </c>
      <c r="AF142" s="12">
        <v>0</v>
      </c>
      <c r="AG142" s="26">
        <v>28870.243970764801</v>
      </c>
      <c r="AH142" s="15"/>
    </row>
    <row r="143" spans="1:34" x14ac:dyDescent="0.3">
      <c r="A143" s="10">
        <v>8913295</v>
      </c>
      <c r="B143" s="10" t="s">
        <v>254</v>
      </c>
      <c r="C143" s="11">
        <v>150</v>
      </c>
      <c r="D143" s="12">
        <v>830294.62320000003</v>
      </c>
      <c r="E143" s="25">
        <v>0</v>
      </c>
      <c r="F143" s="25">
        <v>0</v>
      </c>
      <c r="G143" s="15"/>
      <c r="H143" s="12">
        <v>844657.14872718509</v>
      </c>
      <c r="I143" s="12">
        <v>0</v>
      </c>
      <c r="J143" s="12">
        <v>0</v>
      </c>
      <c r="K143" s="26">
        <v>14362.525527185062</v>
      </c>
      <c r="L143" s="26">
        <v>22427.674261801643</v>
      </c>
      <c r="M143" s="26">
        <v>-8065.1487346165814</v>
      </c>
      <c r="N143" s="15"/>
      <c r="O143" s="12">
        <v>841842.78188875597</v>
      </c>
      <c r="P143" s="12">
        <v>0</v>
      </c>
      <c r="Q143" s="12">
        <v>0</v>
      </c>
      <c r="R143" s="26">
        <v>11548.158688755939</v>
      </c>
      <c r="S143" s="15"/>
      <c r="T143" s="12">
        <v>841523.52835432335</v>
      </c>
      <c r="U143" s="12">
        <v>0</v>
      </c>
      <c r="V143" s="12">
        <v>0</v>
      </c>
      <c r="W143" s="26">
        <v>11228.905154323322</v>
      </c>
      <c r="X143" s="15"/>
      <c r="Y143" s="12">
        <v>841951.84508744883</v>
      </c>
      <c r="Z143" s="12">
        <v>0</v>
      </c>
      <c r="AA143" s="12">
        <v>0</v>
      </c>
      <c r="AB143" s="26">
        <v>11657.221887448803</v>
      </c>
      <c r="AC143" s="15"/>
      <c r="AD143" s="12">
        <v>841644.17704750516</v>
      </c>
      <c r="AE143" s="12">
        <v>0</v>
      </c>
      <c r="AF143" s="12">
        <v>0</v>
      </c>
      <c r="AG143" s="26">
        <v>11349.553847505129</v>
      </c>
      <c r="AH143" s="15"/>
    </row>
    <row r="144" spans="1:34" x14ac:dyDescent="0.3">
      <c r="A144" s="10">
        <v>8913298</v>
      </c>
      <c r="B144" s="10" t="s">
        <v>255</v>
      </c>
      <c r="C144" s="11">
        <v>206</v>
      </c>
      <c r="D144" s="12">
        <v>1003144.4671</v>
      </c>
      <c r="E144" s="25">
        <v>0</v>
      </c>
      <c r="F144" s="25">
        <v>0</v>
      </c>
      <c r="G144" s="15"/>
      <c r="H144" s="12">
        <v>1020684.6692224999</v>
      </c>
      <c r="I144" s="12">
        <v>0</v>
      </c>
      <c r="J144" s="12">
        <v>0</v>
      </c>
      <c r="K144" s="26">
        <v>17540.202122499933</v>
      </c>
      <c r="L144" s="26">
        <v>30418.488109242404</v>
      </c>
      <c r="M144" s="26">
        <v>-12878.28598674247</v>
      </c>
      <c r="N144" s="15"/>
      <c r="O144" s="12">
        <v>1017145.527530303</v>
      </c>
      <c r="P144" s="12">
        <v>0</v>
      </c>
      <c r="Q144" s="12">
        <v>0</v>
      </c>
      <c r="R144" s="26">
        <v>14001.060430302983</v>
      </c>
      <c r="S144" s="15"/>
      <c r="T144" s="12">
        <v>1016877.0131818182</v>
      </c>
      <c r="U144" s="12">
        <v>0</v>
      </c>
      <c r="V144" s="12">
        <v>0</v>
      </c>
      <c r="W144" s="26">
        <v>13732.546081818175</v>
      </c>
      <c r="X144" s="15"/>
      <c r="Y144" s="12">
        <v>1017282.7435681816</v>
      </c>
      <c r="Z144" s="12">
        <v>0</v>
      </c>
      <c r="AA144" s="12">
        <v>0</v>
      </c>
      <c r="AB144" s="26">
        <v>14138.276468181633</v>
      </c>
      <c r="AC144" s="15"/>
      <c r="AD144" s="12">
        <v>1017024.5510909089</v>
      </c>
      <c r="AE144" s="12">
        <v>0</v>
      </c>
      <c r="AF144" s="12">
        <v>0</v>
      </c>
      <c r="AG144" s="26">
        <v>13880.083990908926</v>
      </c>
      <c r="AH144" s="15"/>
    </row>
    <row r="145" spans="1:34" x14ac:dyDescent="0.3">
      <c r="A145" s="10">
        <v>8913352</v>
      </c>
      <c r="B145" s="10" t="s">
        <v>230</v>
      </c>
      <c r="C145" s="11">
        <v>203</v>
      </c>
      <c r="D145" s="12">
        <v>1026309.6958999999</v>
      </c>
      <c r="E145" s="25">
        <v>0</v>
      </c>
      <c r="F145" s="25">
        <v>0</v>
      </c>
      <c r="G145" s="15"/>
      <c r="H145" s="12">
        <v>1044891.6578343158</v>
      </c>
      <c r="I145" s="12">
        <v>0</v>
      </c>
      <c r="J145" s="12">
        <v>0</v>
      </c>
      <c r="K145" s="26">
        <v>18581.961934315856</v>
      </c>
      <c r="L145" s="26">
        <v>28931.10846547375</v>
      </c>
      <c r="M145" s="26">
        <v>-10349.146531157894</v>
      </c>
      <c r="N145" s="15"/>
      <c r="O145" s="12">
        <v>1041157.8990842105</v>
      </c>
      <c r="P145" s="12">
        <v>0</v>
      </c>
      <c r="Q145" s="12">
        <v>0</v>
      </c>
      <c r="R145" s="26">
        <v>14848.203184210579</v>
      </c>
      <c r="S145" s="15"/>
      <c r="T145" s="12">
        <v>1040903.1105157894</v>
      </c>
      <c r="U145" s="12">
        <v>0</v>
      </c>
      <c r="V145" s="12">
        <v>0</v>
      </c>
      <c r="W145" s="26">
        <v>14593.414615789428</v>
      </c>
      <c r="X145" s="15"/>
      <c r="Y145" s="12">
        <v>1041302.8274842105</v>
      </c>
      <c r="Z145" s="12">
        <v>0</v>
      </c>
      <c r="AA145" s="12">
        <v>0</v>
      </c>
      <c r="AB145" s="26">
        <v>14993.131584210554</v>
      </c>
      <c r="AC145" s="15"/>
      <c r="AD145" s="12">
        <v>1041057.1136736842</v>
      </c>
      <c r="AE145" s="12">
        <v>0</v>
      </c>
      <c r="AF145" s="12">
        <v>0</v>
      </c>
      <c r="AG145" s="26">
        <v>14747.417773684254</v>
      </c>
      <c r="AH145" s="15"/>
    </row>
    <row r="146" spans="1:34" x14ac:dyDescent="0.3">
      <c r="A146" s="10">
        <v>8913370</v>
      </c>
      <c r="B146" s="10" t="s">
        <v>256</v>
      </c>
      <c r="C146" s="11">
        <v>196</v>
      </c>
      <c r="D146" s="12">
        <v>921347.15789999999</v>
      </c>
      <c r="E146" s="25">
        <v>0</v>
      </c>
      <c r="F146" s="25">
        <v>0</v>
      </c>
      <c r="G146" s="15"/>
      <c r="H146" s="12">
        <v>937891.96723660477</v>
      </c>
      <c r="I146" s="12">
        <v>0</v>
      </c>
      <c r="J146" s="12">
        <v>0</v>
      </c>
      <c r="K146" s="26">
        <v>16544.809336604783</v>
      </c>
      <c r="L146" s="26">
        <v>26095.090302111581</v>
      </c>
      <c r="M146" s="26">
        <v>-9550.2809655067977</v>
      </c>
      <c r="N146" s="15"/>
      <c r="O146" s="12">
        <v>934593.13231698179</v>
      </c>
      <c r="P146" s="12">
        <v>0</v>
      </c>
      <c r="Q146" s="12">
        <v>0</v>
      </c>
      <c r="R146" s="26">
        <v>13245.9744169818</v>
      </c>
      <c r="S146" s="15"/>
      <c r="T146" s="12">
        <v>934307.95833601302</v>
      </c>
      <c r="U146" s="12">
        <v>0</v>
      </c>
      <c r="V146" s="12">
        <v>0</v>
      </c>
      <c r="W146" s="26">
        <v>12960.800436013029</v>
      </c>
      <c r="X146" s="15"/>
      <c r="Y146" s="12">
        <v>934721.14522214013</v>
      </c>
      <c r="Z146" s="12">
        <v>0</v>
      </c>
      <c r="AA146" s="12">
        <v>0</v>
      </c>
      <c r="AB146" s="26">
        <v>13373.987322140136</v>
      </c>
      <c r="AC146" s="15"/>
      <c r="AD146" s="12">
        <v>934446.60139679851</v>
      </c>
      <c r="AE146" s="12">
        <v>0</v>
      </c>
      <c r="AF146" s="12">
        <v>0</v>
      </c>
      <c r="AG146" s="26">
        <v>13099.443496798514</v>
      </c>
      <c r="AH146" s="15"/>
    </row>
    <row r="147" spans="1:34" x14ac:dyDescent="0.3">
      <c r="A147" s="10">
        <v>8913450</v>
      </c>
      <c r="B147" s="22" t="s">
        <v>316</v>
      </c>
      <c r="C147" s="11">
        <v>138.75</v>
      </c>
      <c r="D147" s="12">
        <v>828162.07079999999</v>
      </c>
      <c r="E147" s="25">
        <v>0</v>
      </c>
      <c r="F147" s="25">
        <v>0</v>
      </c>
      <c r="G147" s="15"/>
      <c r="H147" s="12">
        <v>842302.88016936253</v>
      </c>
      <c r="I147" s="12">
        <v>0</v>
      </c>
      <c r="J147" s="12">
        <v>0</v>
      </c>
      <c r="K147" s="26">
        <v>14140.809369362541</v>
      </c>
      <c r="L147" s="26">
        <v>130569.54360893997</v>
      </c>
      <c r="M147" s="26">
        <v>-116428.73423957743</v>
      </c>
      <c r="N147" s="15"/>
      <c r="O147" s="12">
        <v>839539.86673660437</v>
      </c>
      <c r="P147" s="12">
        <v>0</v>
      </c>
      <c r="Q147" s="12">
        <v>0</v>
      </c>
      <c r="R147" s="26">
        <v>11377.79593660438</v>
      </c>
      <c r="S147" s="15"/>
      <c r="T147" s="12">
        <v>839217.01064230141</v>
      </c>
      <c r="U147" s="12">
        <v>0</v>
      </c>
      <c r="V147" s="12">
        <v>0</v>
      </c>
      <c r="W147" s="26">
        <v>11054.939842301421</v>
      </c>
      <c r="X147" s="15"/>
      <c r="Y147" s="12">
        <v>839646.89876950299</v>
      </c>
      <c r="Z147" s="12">
        <v>0</v>
      </c>
      <c r="AA147" s="12">
        <v>0</v>
      </c>
      <c r="AB147" s="26">
        <v>11484.827969503007</v>
      </c>
      <c r="AC147" s="15"/>
      <c r="AD147" s="12">
        <v>839335.62432616646</v>
      </c>
      <c r="AE147" s="12">
        <v>0</v>
      </c>
      <c r="AF147" s="12">
        <v>0</v>
      </c>
      <c r="AG147" s="26">
        <v>11173.553526166477</v>
      </c>
      <c r="AH147" s="15"/>
    </row>
    <row r="148" spans="1:34" x14ac:dyDescent="0.3">
      <c r="A148" s="10">
        <v>8913494</v>
      </c>
      <c r="B148" s="10" t="s">
        <v>257</v>
      </c>
      <c r="C148" s="11">
        <v>170</v>
      </c>
      <c r="D148" s="12">
        <v>813884.53019999992</v>
      </c>
      <c r="E148" s="25">
        <v>0</v>
      </c>
      <c r="F148" s="25">
        <v>0</v>
      </c>
      <c r="G148" s="15"/>
      <c r="H148" s="12">
        <v>828361.48668551259</v>
      </c>
      <c r="I148" s="12">
        <v>0</v>
      </c>
      <c r="J148" s="12">
        <v>0</v>
      </c>
      <c r="K148" s="26">
        <v>14476.956485512666</v>
      </c>
      <c r="L148" s="26">
        <v>25754.548187821871</v>
      </c>
      <c r="M148" s="26">
        <v>-11277.591702309204</v>
      </c>
      <c r="N148" s="15"/>
      <c r="O148" s="12">
        <v>825514.67034297623</v>
      </c>
      <c r="P148" s="12">
        <v>0</v>
      </c>
      <c r="Q148" s="12">
        <v>0</v>
      </c>
      <c r="R148" s="26">
        <v>11630.140142976306</v>
      </c>
      <c r="S148" s="15"/>
      <c r="T148" s="12">
        <v>825197.8157338996</v>
      </c>
      <c r="U148" s="12">
        <v>0</v>
      </c>
      <c r="V148" s="12">
        <v>0</v>
      </c>
      <c r="W148" s="26">
        <v>11313.285533899674</v>
      </c>
      <c r="X148" s="15"/>
      <c r="Y148" s="12">
        <v>825625.01172529894</v>
      </c>
      <c r="Z148" s="12">
        <v>0</v>
      </c>
      <c r="AA148" s="12">
        <v>0</v>
      </c>
      <c r="AB148" s="26">
        <v>11740.481525299023</v>
      </c>
      <c r="AC148" s="15"/>
      <c r="AD148" s="12">
        <v>825319.90791564889</v>
      </c>
      <c r="AE148" s="12">
        <v>0</v>
      </c>
      <c r="AF148" s="12">
        <v>0</v>
      </c>
      <c r="AG148" s="26">
        <v>11435.377715648967</v>
      </c>
      <c r="AH148" s="15"/>
    </row>
    <row r="149" spans="1:34" x14ac:dyDescent="0.3">
      <c r="A149" s="10">
        <v>8913496</v>
      </c>
      <c r="B149" s="10" t="s">
        <v>258</v>
      </c>
      <c r="C149" s="11">
        <v>197</v>
      </c>
      <c r="D149" s="12">
        <v>962835.61800000002</v>
      </c>
      <c r="E149" s="25">
        <v>0</v>
      </c>
      <c r="F149" s="25">
        <v>0</v>
      </c>
      <c r="G149" s="15"/>
      <c r="H149" s="12">
        <v>980188.76278500154</v>
      </c>
      <c r="I149" s="12">
        <v>0</v>
      </c>
      <c r="J149" s="12">
        <v>0</v>
      </c>
      <c r="K149" s="26">
        <v>17353.144785001525</v>
      </c>
      <c r="L149" s="26">
        <v>28382.355116070132</v>
      </c>
      <c r="M149" s="26">
        <v>-11029.210331068607</v>
      </c>
      <c r="N149" s="15"/>
      <c r="O149" s="12">
        <v>976724.22530181869</v>
      </c>
      <c r="P149" s="12">
        <v>0</v>
      </c>
      <c r="Q149" s="12">
        <v>0</v>
      </c>
      <c r="R149" s="26">
        <v>13888.607301818673</v>
      </c>
      <c r="S149" s="15"/>
      <c r="T149" s="12">
        <v>976450.57637358271</v>
      </c>
      <c r="U149" s="12">
        <v>0</v>
      </c>
      <c r="V149" s="12">
        <v>0</v>
      </c>
      <c r="W149" s="26">
        <v>13614.958373582689</v>
      </c>
      <c r="X149" s="15"/>
      <c r="Y149" s="12">
        <v>976858.73776167724</v>
      </c>
      <c r="Z149" s="12">
        <v>0</v>
      </c>
      <c r="AA149" s="12">
        <v>0</v>
      </c>
      <c r="AB149" s="26">
        <v>14023.119761677226</v>
      </c>
      <c r="AC149" s="15"/>
      <c r="AD149" s="12">
        <v>976593.7926893722</v>
      </c>
      <c r="AE149" s="12">
        <v>0</v>
      </c>
      <c r="AF149" s="12">
        <v>0</v>
      </c>
      <c r="AG149" s="26">
        <v>13758.174689372187</v>
      </c>
      <c r="AH149" s="15"/>
    </row>
    <row r="150" spans="1:34" x14ac:dyDescent="0.3">
      <c r="A150" s="10">
        <v>8913514</v>
      </c>
      <c r="B150" s="10" t="s">
        <v>259</v>
      </c>
      <c r="C150" s="11">
        <v>119</v>
      </c>
      <c r="D150" s="12">
        <v>655953.41430000006</v>
      </c>
      <c r="E150" s="25">
        <v>0</v>
      </c>
      <c r="F150" s="25">
        <v>0</v>
      </c>
      <c r="G150" s="15"/>
      <c r="H150" s="12">
        <v>667446.7030741655</v>
      </c>
      <c r="I150" s="12">
        <v>0</v>
      </c>
      <c r="J150" s="12">
        <v>0</v>
      </c>
      <c r="K150" s="26">
        <v>11493.288774165441</v>
      </c>
      <c r="L150" s="26">
        <v>18470.481236807304</v>
      </c>
      <c r="M150" s="26">
        <v>-6977.1924626418622</v>
      </c>
      <c r="N150" s="15"/>
      <c r="O150" s="12">
        <v>665361.76333041547</v>
      </c>
      <c r="P150" s="12">
        <v>0</v>
      </c>
      <c r="Q150" s="12">
        <v>0</v>
      </c>
      <c r="R150" s="26">
        <v>9408.3490304154111</v>
      </c>
      <c r="S150" s="15"/>
      <c r="T150" s="12">
        <v>664991.491085366</v>
      </c>
      <c r="U150" s="12">
        <v>0</v>
      </c>
      <c r="V150" s="12">
        <v>0</v>
      </c>
      <c r="W150" s="26">
        <v>9038.0767853659345</v>
      </c>
      <c r="X150" s="15"/>
      <c r="Y150" s="12">
        <v>665442.70448759373</v>
      </c>
      <c r="Z150" s="12">
        <v>0</v>
      </c>
      <c r="AA150" s="12">
        <v>0</v>
      </c>
      <c r="AB150" s="26">
        <v>9489.2901875936659</v>
      </c>
      <c r="AC150" s="15"/>
      <c r="AD150" s="12">
        <v>665086.74060269271</v>
      </c>
      <c r="AE150" s="12">
        <v>0</v>
      </c>
      <c r="AF150" s="12">
        <v>0</v>
      </c>
      <c r="AG150" s="26">
        <v>9133.3263026926434</v>
      </c>
      <c r="AH150" s="15"/>
    </row>
    <row r="151" spans="1:34" x14ac:dyDescent="0.3">
      <c r="A151" s="10">
        <v>8913530</v>
      </c>
      <c r="B151" s="10" t="s">
        <v>260</v>
      </c>
      <c r="C151" s="11">
        <v>105</v>
      </c>
      <c r="D151" s="12">
        <v>565765.20079999999</v>
      </c>
      <c r="E151" s="25">
        <v>0</v>
      </c>
      <c r="F151" s="25">
        <v>0</v>
      </c>
      <c r="G151" s="15"/>
      <c r="H151" s="12">
        <v>575593.6399453124</v>
      </c>
      <c r="I151" s="12">
        <v>0</v>
      </c>
      <c r="J151" s="12">
        <v>0</v>
      </c>
      <c r="K151" s="26">
        <v>9828.4391453124117</v>
      </c>
      <c r="L151" s="26">
        <v>15324.182637452614</v>
      </c>
      <c r="M151" s="26">
        <v>-5495.7434921402019</v>
      </c>
      <c r="N151" s="15"/>
      <c r="O151" s="12">
        <v>573820.7822386364</v>
      </c>
      <c r="P151" s="12">
        <v>0</v>
      </c>
      <c r="Q151" s="12">
        <v>0</v>
      </c>
      <c r="R151" s="26">
        <v>8055.5814386364073</v>
      </c>
      <c r="S151" s="15"/>
      <c r="T151" s="12">
        <v>573428.70006249996</v>
      </c>
      <c r="U151" s="12">
        <v>0</v>
      </c>
      <c r="V151" s="12">
        <v>0</v>
      </c>
      <c r="W151" s="26">
        <v>7663.4992624999722</v>
      </c>
      <c r="X151" s="15"/>
      <c r="Y151" s="12">
        <v>573889.58461079537</v>
      </c>
      <c r="Z151" s="12">
        <v>0</v>
      </c>
      <c r="AA151" s="12">
        <v>0</v>
      </c>
      <c r="AB151" s="26">
        <v>8124.3838107953779</v>
      </c>
      <c r="AC151" s="15"/>
      <c r="AD151" s="12">
        <v>573512.4502045454</v>
      </c>
      <c r="AE151" s="12">
        <v>0</v>
      </c>
      <c r="AF151" s="12">
        <v>0</v>
      </c>
      <c r="AG151" s="26">
        <v>7747.2494045454077</v>
      </c>
      <c r="AH151" s="15"/>
    </row>
    <row r="152" spans="1:34" x14ac:dyDescent="0.3">
      <c r="A152" s="10">
        <v>8913539</v>
      </c>
      <c r="B152" s="10" t="s">
        <v>261</v>
      </c>
      <c r="C152" s="11">
        <v>96</v>
      </c>
      <c r="D152" s="12">
        <v>559169.59409999999</v>
      </c>
      <c r="E152" s="25">
        <v>0</v>
      </c>
      <c r="F152" s="25">
        <v>0</v>
      </c>
      <c r="G152" s="15"/>
      <c r="H152" s="12">
        <v>568734.91322309745</v>
      </c>
      <c r="I152" s="12">
        <v>0</v>
      </c>
      <c r="J152" s="12">
        <v>0</v>
      </c>
      <c r="K152" s="26">
        <v>9565.3191230974626</v>
      </c>
      <c r="L152" s="26">
        <v>15486.188725980348</v>
      </c>
      <c r="M152" s="26">
        <v>-5920.8696028828854</v>
      </c>
      <c r="N152" s="15"/>
      <c r="O152" s="12">
        <v>567127.34143632499</v>
      </c>
      <c r="P152" s="12">
        <v>0</v>
      </c>
      <c r="Q152" s="12">
        <v>0</v>
      </c>
      <c r="R152" s="26">
        <v>7957.7473363250028</v>
      </c>
      <c r="S152" s="15"/>
      <c r="T152" s="12">
        <v>566723.70243103395</v>
      </c>
      <c r="U152" s="12">
        <v>0</v>
      </c>
      <c r="V152" s="12">
        <v>0</v>
      </c>
      <c r="W152" s="26">
        <v>7554.10833103396</v>
      </c>
      <c r="X152" s="15"/>
      <c r="Y152" s="12">
        <v>567189.66646277998</v>
      </c>
      <c r="Z152" s="12">
        <v>0</v>
      </c>
      <c r="AA152" s="12">
        <v>0</v>
      </c>
      <c r="AB152" s="26">
        <v>8020.0723627799889</v>
      </c>
      <c r="AC152" s="15"/>
      <c r="AD152" s="12">
        <v>566801.60719293868</v>
      </c>
      <c r="AE152" s="12">
        <v>0</v>
      </c>
      <c r="AF152" s="12">
        <v>0</v>
      </c>
      <c r="AG152" s="26">
        <v>7632.0130929386942</v>
      </c>
      <c r="AH152" s="15"/>
    </row>
    <row r="153" spans="1:34" x14ac:dyDescent="0.3">
      <c r="A153" s="10">
        <v>8913546</v>
      </c>
      <c r="B153" s="10" t="s">
        <v>262</v>
      </c>
      <c r="C153" s="11">
        <v>94</v>
      </c>
      <c r="D153" s="12">
        <v>548086.05170000007</v>
      </c>
      <c r="E153" s="25">
        <v>0</v>
      </c>
      <c r="F153" s="25">
        <v>0</v>
      </c>
      <c r="G153" s="15"/>
      <c r="H153" s="12">
        <v>557513.58369583054</v>
      </c>
      <c r="I153" s="12">
        <v>0</v>
      </c>
      <c r="J153" s="12">
        <v>0</v>
      </c>
      <c r="K153" s="26">
        <v>9427.5319958304754</v>
      </c>
      <c r="L153" s="26">
        <v>15356.581196345622</v>
      </c>
      <c r="M153" s="26">
        <v>-5929.0492005151464</v>
      </c>
      <c r="N153" s="15"/>
      <c r="O153" s="12">
        <v>555960.9660310488</v>
      </c>
      <c r="P153" s="12">
        <v>0</v>
      </c>
      <c r="Q153" s="12">
        <v>0</v>
      </c>
      <c r="R153" s="26">
        <v>7874.914331048727</v>
      </c>
      <c r="S153" s="15"/>
      <c r="T153" s="12">
        <v>555553.47309057263</v>
      </c>
      <c r="U153" s="12">
        <v>0</v>
      </c>
      <c r="V153" s="12">
        <v>0</v>
      </c>
      <c r="W153" s="26">
        <v>7467.4213905725628</v>
      </c>
      <c r="X153" s="15"/>
      <c r="Y153" s="12">
        <v>556021.20052509638</v>
      </c>
      <c r="Z153" s="12">
        <v>0</v>
      </c>
      <c r="AA153" s="12">
        <v>0</v>
      </c>
      <c r="AB153" s="26">
        <v>7935.1488250963157</v>
      </c>
      <c r="AC153" s="15"/>
      <c r="AD153" s="12">
        <v>555629.07576914411</v>
      </c>
      <c r="AE153" s="12">
        <v>0</v>
      </c>
      <c r="AF153" s="12">
        <v>0</v>
      </c>
      <c r="AG153" s="26">
        <v>7543.0240691440413</v>
      </c>
      <c r="AH153" s="15"/>
    </row>
    <row r="154" spans="1:34" x14ac:dyDescent="0.3">
      <c r="A154" s="10">
        <v>8913548</v>
      </c>
      <c r="B154" s="10" t="s">
        <v>317</v>
      </c>
      <c r="C154" s="11">
        <v>98</v>
      </c>
      <c r="D154" s="12">
        <v>565261.87439999997</v>
      </c>
      <c r="E154" s="25">
        <v>0</v>
      </c>
      <c r="F154" s="25">
        <v>0</v>
      </c>
      <c r="G154" s="15"/>
      <c r="H154" s="12">
        <v>575004.64903990715</v>
      </c>
      <c r="I154" s="12">
        <v>0</v>
      </c>
      <c r="J154" s="12">
        <v>0</v>
      </c>
      <c r="K154" s="26">
        <v>9742.7746399071766</v>
      </c>
      <c r="L154" s="26">
        <v>15216.748094977345</v>
      </c>
      <c r="M154" s="26">
        <v>-5473.9734550701687</v>
      </c>
      <c r="N154" s="15"/>
      <c r="O154" s="12">
        <v>573367.04867247585</v>
      </c>
      <c r="P154" s="12">
        <v>0</v>
      </c>
      <c r="Q154" s="12">
        <v>0</v>
      </c>
      <c r="R154" s="26">
        <v>8105.1742724758806</v>
      </c>
      <c r="S154" s="15"/>
      <c r="T154" s="12">
        <v>572965.44346855418</v>
      </c>
      <c r="U154" s="12">
        <v>0</v>
      </c>
      <c r="V154" s="12">
        <v>0</v>
      </c>
      <c r="W154" s="26">
        <v>7703.5690685542068</v>
      </c>
      <c r="X154" s="15"/>
      <c r="Y154" s="12">
        <v>573430.56960384827</v>
      </c>
      <c r="Z154" s="12">
        <v>0</v>
      </c>
      <c r="AA154" s="12">
        <v>0</v>
      </c>
      <c r="AB154" s="26">
        <v>8168.6952038482996</v>
      </c>
      <c r="AC154" s="15"/>
      <c r="AD154" s="12">
        <v>573044.31526855426</v>
      </c>
      <c r="AE154" s="12">
        <v>0</v>
      </c>
      <c r="AF154" s="12">
        <v>0</v>
      </c>
      <c r="AG154" s="26">
        <v>7782.4408685542876</v>
      </c>
      <c r="AH154" s="15"/>
    </row>
    <row r="155" spans="1:34" x14ac:dyDescent="0.3">
      <c r="A155" s="10">
        <v>8913566</v>
      </c>
      <c r="B155" s="10" t="s">
        <v>263</v>
      </c>
      <c r="C155" s="11">
        <v>202</v>
      </c>
      <c r="D155" s="12">
        <v>939809.80149999994</v>
      </c>
      <c r="E155" s="25">
        <v>0</v>
      </c>
      <c r="F155" s="25">
        <v>0</v>
      </c>
      <c r="G155" s="15"/>
      <c r="H155" s="12">
        <v>956388.67707995605</v>
      </c>
      <c r="I155" s="12">
        <v>0</v>
      </c>
      <c r="J155" s="12">
        <v>0</v>
      </c>
      <c r="K155" s="26">
        <v>16578.875579956104</v>
      </c>
      <c r="L155" s="26">
        <v>27914.609709076118</v>
      </c>
      <c r="M155" s="26">
        <v>-11335.734129120014</v>
      </c>
      <c r="N155" s="15"/>
      <c r="O155" s="12">
        <v>953073.15334845637</v>
      </c>
      <c r="P155" s="12">
        <v>0</v>
      </c>
      <c r="Q155" s="12">
        <v>0</v>
      </c>
      <c r="R155" s="26">
        <v>13263.351848456427</v>
      </c>
      <c r="S155" s="15"/>
      <c r="T155" s="12">
        <v>952789.04395903705</v>
      </c>
      <c r="U155" s="12">
        <v>0</v>
      </c>
      <c r="V155" s="12">
        <v>0</v>
      </c>
      <c r="W155" s="26">
        <v>12979.242459037108</v>
      </c>
      <c r="X155" s="15"/>
      <c r="Y155" s="12">
        <v>953201.73505491647</v>
      </c>
      <c r="Z155" s="12">
        <v>0</v>
      </c>
      <c r="AA155" s="12">
        <v>0</v>
      </c>
      <c r="AB155" s="26">
        <v>13391.933554916526</v>
      </c>
      <c r="AC155" s="15"/>
      <c r="AD155" s="12">
        <v>952928.4005695635</v>
      </c>
      <c r="AE155" s="12">
        <v>0</v>
      </c>
      <c r="AF155" s="12">
        <v>0</v>
      </c>
      <c r="AG155" s="26">
        <v>13118.599069563556</v>
      </c>
      <c r="AH155" s="15"/>
    </row>
    <row r="156" spans="1:34" x14ac:dyDescent="0.3">
      <c r="A156" s="10">
        <v>8913568</v>
      </c>
      <c r="B156" s="10" t="s">
        <v>264</v>
      </c>
      <c r="C156" s="11">
        <v>107</v>
      </c>
      <c r="D156" s="12">
        <v>584446.19500000007</v>
      </c>
      <c r="E156" s="25">
        <v>0</v>
      </c>
      <c r="F156" s="25">
        <v>0</v>
      </c>
      <c r="G156" s="15"/>
      <c r="H156" s="12">
        <v>594750.20741612557</v>
      </c>
      <c r="I156" s="12">
        <v>0</v>
      </c>
      <c r="J156" s="12">
        <v>0</v>
      </c>
      <c r="K156" s="26">
        <v>10304.012416125508</v>
      </c>
      <c r="L156" s="26">
        <v>16139.358608852606</v>
      </c>
      <c r="M156" s="26">
        <v>-5835.3461927270982</v>
      </c>
      <c r="N156" s="15"/>
      <c r="O156" s="12">
        <v>592864.47727152472</v>
      </c>
      <c r="P156" s="12">
        <v>0</v>
      </c>
      <c r="Q156" s="12">
        <v>0</v>
      </c>
      <c r="R156" s="26">
        <v>8418.2822715246584</v>
      </c>
      <c r="S156" s="15"/>
      <c r="T156" s="12">
        <v>592480.20159162872</v>
      </c>
      <c r="U156" s="12">
        <v>0</v>
      </c>
      <c r="V156" s="12">
        <v>0</v>
      </c>
      <c r="W156" s="26">
        <v>8034.0065916286549</v>
      </c>
      <c r="X156" s="15"/>
      <c r="Y156" s="12">
        <v>592937.87881056173</v>
      </c>
      <c r="Z156" s="12">
        <v>0</v>
      </c>
      <c r="AA156" s="12">
        <v>0</v>
      </c>
      <c r="AB156" s="26">
        <v>8491.6838105616625</v>
      </c>
      <c r="AC156" s="15"/>
      <c r="AD156" s="12">
        <v>592568.32872890914</v>
      </c>
      <c r="AE156" s="12">
        <v>0</v>
      </c>
      <c r="AF156" s="12">
        <v>0</v>
      </c>
      <c r="AG156" s="26">
        <v>8122.1337289090734</v>
      </c>
      <c r="AH156" s="15"/>
    </row>
    <row r="157" spans="1:34" x14ac:dyDescent="0.3">
      <c r="A157" s="10">
        <v>8913586</v>
      </c>
      <c r="B157" s="10" t="s">
        <v>265</v>
      </c>
      <c r="C157" s="11">
        <v>76</v>
      </c>
      <c r="D157" s="12">
        <v>463502.80379999999</v>
      </c>
      <c r="E157" s="25">
        <v>38992.720593622405</v>
      </c>
      <c r="F157" s="25">
        <v>0</v>
      </c>
      <c r="G157" s="15"/>
      <c r="H157" s="12">
        <v>465133.69021049998</v>
      </c>
      <c r="I157" s="12">
        <v>33340.467950499915</v>
      </c>
      <c r="J157" s="12">
        <v>0</v>
      </c>
      <c r="K157" s="26">
        <v>1630.8864104999811</v>
      </c>
      <c r="L157" s="26">
        <v>1873.0796849544859</v>
      </c>
      <c r="M157" s="26">
        <v>-242.19327445450472</v>
      </c>
      <c r="N157" s="15"/>
      <c r="O157" s="12">
        <v>465133.69021049998</v>
      </c>
      <c r="P157" s="12">
        <v>34553.350852380332</v>
      </c>
      <c r="Q157" s="12">
        <v>0</v>
      </c>
      <c r="R157" s="26">
        <v>1630.8864104999811</v>
      </c>
      <c r="S157" s="15"/>
      <c r="T157" s="12">
        <v>465136.27100050001</v>
      </c>
      <c r="U157" s="12">
        <v>34987.218428705157</v>
      </c>
      <c r="V157" s="12">
        <v>0</v>
      </c>
      <c r="W157" s="26">
        <v>1633.4672005000175</v>
      </c>
      <c r="X157" s="15"/>
      <c r="Y157" s="12">
        <v>463502.80379999999</v>
      </c>
      <c r="Z157" s="12">
        <v>32875.437587179447</v>
      </c>
      <c r="AA157" s="12">
        <v>0</v>
      </c>
      <c r="AB157" s="26">
        <v>0</v>
      </c>
      <c r="AC157" s="15"/>
      <c r="AD157" s="12">
        <v>463502.80379999999</v>
      </c>
      <c r="AE157" s="12">
        <v>33290.209997435893</v>
      </c>
      <c r="AF157" s="12">
        <v>0</v>
      </c>
      <c r="AG157" s="26">
        <v>0</v>
      </c>
      <c r="AH157" s="15"/>
    </row>
    <row r="158" spans="1:34" x14ac:dyDescent="0.3">
      <c r="A158" s="10">
        <v>8913592</v>
      </c>
      <c r="B158" s="10" t="s">
        <v>266</v>
      </c>
      <c r="C158" s="11">
        <v>90</v>
      </c>
      <c r="D158" s="12">
        <v>545421.2672</v>
      </c>
      <c r="E158" s="25">
        <v>0</v>
      </c>
      <c r="F158" s="25">
        <v>0</v>
      </c>
      <c r="G158" s="15"/>
      <c r="H158" s="12">
        <v>554797.4365675177</v>
      </c>
      <c r="I158" s="12">
        <v>0</v>
      </c>
      <c r="J158" s="12">
        <v>0</v>
      </c>
      <c r="K158" s="26">
        <v>9376.1693675176939</v>
      </c>
      <c r="L158" s="26">
        <v>14881.17036977387</v>
      </c>
      <c r="M158" s="26">
        <v>-5505.0010022561764</v>
      </c>
      <c r="N158" s="15"/>
      <c r="O158" s="12">
        <v>553262.20288697723</v>
      </c>
      <c r="P158" s="12">
        <v>0</v>
      </c>
      <c r="Q158" s="12">
        <v>0</v>
      </c>
      <c r="R158" s="26">
        <v>7840.9356869772309</v>
      </c>
      <c r="S158" s="15"/>
      <c r="T158" s="12">
        <v>552853.50677886908</v>
      </c>
      <c r="U158" s="12">
        <v>0</v>
      </c>
      <c r="V158" s="12">
        <v>0</v>
      </c>
      <c r="W158" s="26">
        <v>7432.2395788690774</v>
      </c>
      <c r="X158" s="15"/>
      <c r="Y158" s="12">
        <v>553321.76023832848</v>
      </c>
      <c r="Z158" s="12">
        <v>0</v>
      </c>
      <c r="AA158" s="12">
        <v>0</v>
      </c>
      <c r="AB158" s="26">
        <v>7900.4930383284809</v>
      </c>
      <c r="AC158" s="15"/>
      <c r="AD158" s="12">
        <v>552928.60942751775</v>
      </c>
      <c r="AE158" s="12">
        <v>0</v>
      </c>
      <c r="AF158" s="12">
        <v>0</v>
      </c>
      <c r="AG158" s="26">
        <v>7507.3422275177436</v>
      </c>
      <c r="AH158" s="15"/>
    </row>
    <row r="159" spans="1:34" x14ac:dyDescent="0.3">
      <c r="A159" s="10">
        <v>8913606</v>
      </c>
      <c r="B159" s="10" t="s">
        <v>267</v>
      </c>
      <c r="C159" s="11">
        <v>179</v>
      </c>
      <c r="D159" s="12">
        <v>837777.6213</v>
      </c>
      <c r="E159" s="25">
        <v>3146.5612483955592</v>
      </c>
      <c r="F159" s="25">
        <v>0</v>
      </c>
      <c r="G159" s="15"/>
      <c r="H159" s="12">
        <v>849473.26850815141</v>
      </c>
      <c r="I159" s="12">
        <v>0</v>
      </c>
      <c r="J159" s="12">
        <v>0</v>
      </c>
      <c r="K159" s="26">
        <v>11695.647208151408</v>
      </c>
      <c r="L159" s="26">
        <v>20561.400243650773</v>
      </c>
      <c r="M159" s="26">
        <v>-8865.7530354993651</v>
      </c>
      <c r="N159" s="15"/>
      <c r="O159" s="12">
        <v>846543.67194972793</v>
      </c>
      <c r="P159" s="12">
        <v>0</v>
      </c>
      <c r="Q159" s="12">
        <v>0</v>
      </c>
      <c r="R159" s="26">
        <v>8766.0506497279275</v>
      </c>
      <c r="S159" s="15"/>
      <c r="T159" s="12">
        <v>846232.58676366345</v>
      </c>
      <c r="U159" s="12">
        <v>0</v>
      </c>
      <c r="V159" s="12">
        <v>0</v>
      </c>
      <c r="W159" s="26">
        <v>8454.9654636634514</v>
      </c>
      <c r="X159" s="15"/>
      <c r="Y159" s="12">
        <v>846657.30175751541</v>
      </c>
      <c r="Z159" s="12">
        <v>0</v>
      </c>
      <c r="AA159" s="12">
        <v>0</v>
      </c>
      <c r="AB159" s="26">
        <v>8879.6804575154092</v>
      </c>
      <c r="AC159" s="15"/>
      <c r="AD159" s="12">
        <v>846358.17225868138</v>
      </c>
      <c r="AE159" s="12">
        <v>0</v>
      </c>
      <c r="AF159" s="12">
        <v>0</v>
      </c>
      <c r="AG159" s="26">
        <v>8580.550958681386</v>
      </c>
      <c r="AH159" s="15"/>
    </row>
    <row r="160" spans="1:34" x14ac:dyDescent="0.3">
      <c r="A160" s="10">
        <v>8913764</v>
      </c>
      <c r="B160" s="10" t="s">
        <v>268</v>
      </c>
      <c r="C160" s="11">
        <v>99</v>
      </c>
      <c r="D160" s="12">
        <v>626921.03249999997</v>
      </c>
      <c r="E160" s="25">
        <v>0</v>
      </c>
      <c r="F160" s="25">
        <v>0</v>
      </c>
      <c r="G160" s="15"/>
      <c r="H160" s="12">
        <v>638095.45312700758</v>
      </c>
      <c r="I160" s="12">
        <v>0</v>
      </c>
      <c r="J160" s="12">
        <v>0</v>
      </c>
      <c r="K160" s="26">
        <v>11174.42062700761</v>
      </c>
      <c r="L160" s="26">
        <v>16259.631422302686</v>
      </c>
      <c r="M160" s="26">
        <v>-5085.2107952950755</v>
      </c>
      <c r="N160" s="15"/>
      <c r="O160" s="12">
        <v>636031.47069616732</v>
      </c>
      <c r="P160" s="12">
        <v>0</v>
      </c>
      <c r="Q160" s="12">
        <v>0</v>
      </c>
      <c r="R160" s="26">
        <v>9110.4381961673498</v>
      </c>
      <c r="S160" s="15"/>
      <c r="T160" s="12">
        <v>635659.5613428572</v>
      </c>
      <c r="U160" s="12">
        <v>0</v>
      </c>
      <c r="V160" s="12">
        <v>0</v>
      </c>
      <c r="W160" s="26">
        <v>8738.5288428572239</v>
      </c>
      <c r="X160" s="15"/>
      <c r="Y160" s="12">
        <v>636111.52135619707</v>
      </c>
      <c r="Z160" s="12">
        <v>0</v>
      </c>
      <c r="AA160" s="12">
        <v>0</v>
      </c>
      <c r="AB160" s="26">
        <v>9190.488856197102</v>
      </c>
      <c r="AC160" s="15"/>
      <c r="AD160" s="12">
        <v>635753.26249547047</v>
      </c>
      <c r="AE160" s="12">
        <v>0</v>
      </c>
      <c r="AF160" s="12">
        <v>0</v>
      </c>
      <c r="AG160" s="26">
        <v>8832.229995470494</v>
      </c>
      <c r="AH160" s="15"/>
    </row>
    <row r="161" spans="1:34" x14ac:dyDescent="0.3">
      <c r="A161" s="10">
        <v>8913768</v>
      </c>
      <c r="B161" s="10" t="s">
        <v>269</v>
      </c>
      <c r="C161" s="11">
        <v>180</v>
      </c>
      <c r="D161" s="12">
        <v>1002594.7485</v>
      </c>
      <c r="E161" s="25">
        <v>0</v>
      </c>
      <c r="F161" s="25">
        <v>0</v>
      </c>
      <c r="G161" s="15"/>
      <c r="H161" s="12">
        <v>1020736.2666426317</v>
      </c>
      <c r="I161" s="12">
        <v>0</v>
      </c>
      <c r="J161" s="12">
        <v>0</v>
      </c>
      <c r="K161" s="26">
        <v>18141.518142631743</v>
      </c>
      <c r="L161" s="26">
        <v>26846.677805101266</v>
      </c>
      <c r="M161" s="26">
        <v>-8705.159662469523</v>
      </c>
      <c r="N161" s="15"/>
      <c r="O161" s="12">
        <v>1017098.5667530366</v>
      </c>
      <c r="P161" s="12">
        <v>0</v>
      </c>
      <c r="Q161" s="12">
        <v>0</v>
      </c>
      <c r="R161" s="26">
        <v>14503.818253036588</v>
      </c>
      <c r="S161" s="15"/>
      <c r="T161" s="12">
        <v>1016837.0054008097</v>
      </c>
      <c r="U161" s="12">
        <v>0</v>
      </c>
      <c r="V161" s="12">
        <v>0</v>
      </c>
      <c r="W161" s="26">
        <v>14242.256900809705</v>
      </c>
      <c r="X161" s="15"/>
      <c r="Y161" s="12">
        <v>1017239.8332914981</v>
      </c>
      <c r="Z161" s="12">
        <v>0</v>
      </c>
      <c r="AA161" s="12">
        <v>0</v>
      </c>
      <c r="AB161" s="26">
        <v>14645.084791498142</v>
      </c>
      <c r="AC161" s="15"/>
      <c r="AD161" s="12">
        <v>1016985.4543319838</v>
      </c>
      <c r="AE161" s="12">
        <v>0</v>
      </c>
      <c r="AF161" s="12">
        <v>0</v>
      </c>
      <c r="AG161" s="26">
        <v>14390.705831983825</v>
      </c>
      <c r="AH161" s="15"/>
    </row>
    <row r="162" spans="1:34" x14ac:dyDescent="0.3">
      <c r="A162" s="10">
        <v>8913772</v>
      </c>
      <c r="B162" s="10" t="s">
        <v>159</v>
      </c>
      <c r="C162" s="11">
        <v>527</v>
      </c>
      <c r="D162" s="12">
        <v>2546169.9164</v>
      </c>
      <c r="E162" s="25">
        <v>0</v>
      </c>
      <c r="F162" s="25">
        <v>0</v>
      </c>
      <c r="G162" s="15"/>
      <c r="H162" s="12">
        <v>2592356.5885717161</v>
      </c>
      <c r="I162" s="12">
        <v>0</v>
      </c>
      <c r="J162" s="12">
        <v>0</v>
      </c>
      <c r="K162" s="26">
        <v>46186.672171716113</v>
      </c>
      <c r="L162" s="26">
        <v>65197.917910946067</v>
      </c>
      <c r="M162" s="26">
        <v>-19011.245739229955</v>
      </c>
      <c r="N162" s="15"/>
      <c r="O162" s="12">
        <v>2582456.6597233284</v>
      </c>
      <c r="P162" s="12">
        <v>0</v>
      </c>
      <c r="Q162" s="12">
        <v>0</v>
      </c>
      <c r="R162" s="26">
        <v>36286.743323328439</v>
      </c>
      <c r="S162" s="15"/>
      <c r="T162" s="12">
        <v>2582632.7772564013</v>
      </c>
      <c r="U162" s="12">
        <v>0</v>
      </c>
      <c r="V162" s="12">
        <v>0</v>
      </c>
      <c r="W162" s="26">
        <v>36462.860856401268</v>
      </c>
      <c r="X162" s="15"/>
      <c r="Y162" s="12">
        <v>2582841.4356388692</v>
      </c>
      <c r="Z162" s="12">
        <v>0</v>
      </c>
      <c r="AA162" s="12">
        <v>0</v>
      </c>
      <c r="AB162" s="26">
        <v>36671.519238869194</v>
      </c>
      <c r="AC162" s="15"/>
      <c r="AD162" s="12">
        <v>2583010.9355974402</v>
      </c>
      <c r="AE162" s="12">
        <v>0</v>
      </c>
      <c r="AF162" s="12">
        <v>0</v>
      </c>
      <c r="AG162" s="26">
        <v>36841.019197440241</v>
      </c>
      <c r="AH162" s="15"/>
    </row>
    <row r="163" spans="1:34" x14ac:dyDescent="0.3">
      <c r="A163" s="10">
        <v>8913774</v>
      </c>
      <c r="B163" s="10" t="s">
        <v>304</v>
      </c>
      <c r="C163" s="11">
        <v>74</v>
      </c>
      <c r="D163" s="12">
        <v>462976.02650000004</v>
      </c>
      <c r="E163" s="25">
        <v>0</v>
      </c>
      <c r="F163" s="25">
        <v>0</v>
      </c>
      <c r="G163" s="15"/>
      <c r="H163" s="12">
        <v>468778.08277870191</v>
      </c>
      <c r="I163" s="12">
        <v>0</v>
      </c>
      <c r="J163" s="12">
        <v>0</v>
      </c>
      <c r="K163" s="26">
        <v>5802.0562787018716</v>
      </c>
      <c r="L163" s="26">
        <v>10298.897406964097</v>
      </c>
      <c r="M163" s="26">
        <v>-4496.8411282622255</v>
      </c>
      <c r="N163" s="15"/>
      <c r="O163" s="12">
        <v>467408.7369849899</v>
      </c>
      <c r="P163" s="12">
        <v>0</v>
      </c>
      <c r="Q163" s="12">
        <v>0</v>
      </c>
      <c r="R163" s="26">
        <v>4432.7104849898606</v>
      </c>
      <c r="S163" s="15"/>
      <c r="T163" s="12">
        <v>466988.29920811369</v>
      </c>
      <c r="U163" s="12">
        <v>0</v>
      </c>
      <c r="V163" s="12">
        <v>0</v>
      </c>
      <c r="W163" s="26">
        <v>4012.2727081136545</v>
      </c>
      <c r="X163" s="15"/>
      <c r="Y163" s="12">
        <v>467461.9453622718</v>
      </c>
      <c r="Z163" s="12">
        <v>0</v>
      </c>
      <c r="AA163" s="12">
        <v>0</v>
      </c>
      <c r="AB163" s="26">
        <v>4485.9188622717629</v>
      </c>
      <c r="AC163" s="15"/>
      <c r="AD163" s="12">
        <v>467057.22859959432</v>
      </c>
      <c r="AE163" s="12">
        <v>0</v>
      </c>
      <c r="AF163" s="12">
        <v>0</v>
      </c>
      <c r="AG163" s="26">
        <v>4081.2020995942876</v>
      </c>
      <c r="AH163" s="15"/>
    </row>
    <row r="164" spans="1:34" x14ac:dyDescent="0.3">
      <c r="A164" s="10">
        <v>8913775</v>
      </c>
      <c r="B164" s="10" t="s">
        <v>46</v>
      </c>
      <c r="C164" s="11">
        <v>578</v>
      </c>
      <c r="D164" s="12">
        <v>2913988.6529999999</v>
      </c>
      <c r="E164" s="25">
        <v>0</v>
      </c>
      <c r="F164" s="25">
        <v>0</v>
      </c>
      <c r="G164" s="15"/>
      <c r="H164" s="12">
        <v>2966964.7156938012</v>
      </c>
      <c r="I164" s="12">
        <v>0</v>
      </c>
      <c r="J164" s="12">
        <v>0</v>
      </c>
      <c r="K164" s="26">
        <v>52976.062693801243</v>
      </c>
      <c r="L164" s="26">
        <v>99338.112784215715</v>
      </c>
      <c r="M164" s="26">
        <v>-46362.050090414472</v>
      </c>
      <c r="N164" s="15"/>
      <c r="O164" s="12">
        <v>2955483.3658958334</v>
      </c>
      <c r="P164" s="12">
        <v>0</v>
      </c>
      <c r="Q164" s="12">
        <v>0</v>
      </c>
      <c r="R164" s="26">
        <v>41494.712895833421</v>
      </c>
      <c r="S164" s="15"/>
      <c r="T164" s="12">
        <v>2955770.7692695847</v>
      </c>
      <c r="U164" s="12">
        <v>0</v>
      </c>
      <c r="V164" s="12">
        <v>0</v>
      </c>
      <c r="W164" s="26">
        <v>41782.116269584745</v>
      </c>
      <c r="X164" s="15"/>
      <c r="Y164" s="12">
        <v>2955928.8568198089</v>
      </c>
      <c r="Z164" s="12">
        <v>0</v>
      </c>
      <c r="AA164" s="12">
        <v>0</v>
      </c>
      <c r="AB164" s="26">
        <v>41940.203819809016</v>
      </c>
      <c r="AC164" s="15"/>
      <c r="AD164" s="12">
        <v>2956198.2684086831</v>
      </c>
      <c r="AE164" s="12">
        <v>0</v>
      </c>
      <c r="AF164" s="12">
        <v>0</v>
      </c>
      <c r="AG164" s="26">
        <v>42209.615408683196</v>
      </c>
      <c r="AH164" s="15"/>
    </row>
    <row r="165" spans="1:34" x14ac:dyDescent="0.3">
      <c r="A165" s="10">
        <v>8913776</v>
      </c>
      <c r="B165" s="10" t="s">
        <v>160</v>
      </c>
      <c r="C165" s="11">
        <v>416</v>
      </c>
      <c r="D165" s="12">
        <v>1918963.6100999999</v>
      </c>
      <c r="E165" s="25">
        <v>0</v>
      </c>
      <c r="F165" s="25">
        <v>131529.13604173344</v>
      </c>
      <c r="G165" s="15"/>
      <c r="H165" s="12">
        <v>1947055.6159999999</v>
      </c>
      <c r="I165" s="12">
        <v>0</v>
      </c>
      <c r="J165" s="12">
        <v>127573.25893225567</v>
      </c>
      <c r="K165" s="26">
        <v>28092.005899999989</v>
      </c>
      <c r="L165" s="26">
        <v>51216.363700000104</v>
      </c>
      <c r="M165" s="26">
        <v>-23124.357800000114</v>
      </c>
      <c r="N165" s="15"/>
      <c r="O165" s="12">
        <v>1947055.6159999999</v>
      </c>
      <c r="P165" s="12">
        <v>0</v>
      </c>
      <c r="Q165" s="12">
        <v>134391.80956899771</v>
      </c>
      <c r="R165" s="26">
        <v>28092.005899999989</v>
      </c>
      <c r="S165" s="15"/>
      <c r="T165" s="12">
        <v>1947055.6159999999</v>
      </c>
      <c r="U165" s="12">
        <v>0</v>
      </c>
      <c r="V165" s="12">
        <v>134430.64102985547</v>
      </c>
      <c r="W165" s="26">
        <v>28092.005899999989</v>
      </c>
      <c r="X165" s="15"/>
      <c r="Y165" s="12">
        <v>1947055.6159999999</v>
      </c>
      <c r="Z165" s="12">
        <v>0</v>
      </c>
      <c r="AA165" s="12">
        <v>134127.4322300388</v>
      </c>
      <c r="AB165" s="26">
        <v>28092.005899999989</v>
      </c>
      <c r="AC165" s="15"/>
      <c r="AD165" s="12">
        <v>1947055.6159999999</v>
      </c>
      <c r="AE165" s="12">
        <v>0</v>
      </c>
      <c r="AF165" s="12">
        <v>134165.26940536546</v>
      </c>
      <c r="AG165" s="26">
        <v>28092.005899999989</v>
      </c>
      <c r="AH165" s="15"/>
    </row>
    <row r="166" spans="1:34" x14ac:dyDescent="0.3">
      <c r="A166" s="10">
        <v>8913779</v>
      </c>
      <c r="B166" s="10" t="s">
        <v>318</v>
      </c>
      <c r="C166" s="11">
        <v>375</v>
      </c>
      <c r="D166" s="12">
        <v>1977910.6288999999</v>
      </c>
      <c r="E166" s="25">
        <v>0</v>
      </c>
      <c r="F166" s="25">
        <v>0</v>
      </c>
      <c r="G166" s="15"/>
      <c r="H166" s="12">
        <v>2013542.1845682852</v>
      </c>
      <c r="I166" s="12">
        <v>0</v>
      </c>
      <c r="J166" s="12">
        <v>0</v>
      </c>
      <c r="K166" s="26">
        <v>35631.555668285349</v>
      </c>
      <c r="L166" s="26">
        <v>53343.363407937344</v>
      </c>
      <c r="M166" s="26">
        <v>-17711.807739651995</v>
      </c>
      <c r="N166" s="15"/>
      <c r="O166" s="12">
        <v>2006021.1331182283</v>
      </c>
      <c r="P166" s="12">
        <v>0</v>
      </c>
      <c r="Q166" s="12">
        <v>0</v>
      </c>
      <c r="R166" s="26">
        <v>28110.504218228394</v>
      </c>
      <c r="S166" s="15"/>
      <c r="T166" s="12">
        <v>2006031.3734838916</v>
      </c>
      <c r="U166" s="12">
        <v>0</v>
      </c>
      <c r="V166" s="12">
        <v>0</v>
      </c>
      <c r="W166" s="26">
        <v>28120.744583891705</v>
      </c>
      <c r="X166" s="15"/>
      <c r="Y166" s="12">
        <v>2006313.1725970793</v>
      </c>
      <c r="Z166" s="12">
        <v>0</v>
      </c>
      <c r="AA166" s="12">
        <v>0</v>
      </c>
      <c r="AB166" s="26">
        <v>28402.543697079411</v>
      </c>
      <c r="AC166" s="15"/>
      <c r="AD166" s="12">
        <v>2006317.1911480662</v>
      </c>
      <c r="AE166" s="12">
        <v>0</v>
      </c>
      <c r="AF166" s="12">
        <v>0</v>
      </c>
      <c r="AG166" s="26">
        <v>28406.562248066301</v>
      </c>
      <c r="AH166" s="15"/>
    </row>
    <row r="167" spans="1:34" x14ac:dyDescent="0.3">
      <c r="A167" s="10">
        <v>8913780</v>
      </c>
      <c r="B167" s="10" t="s">
        <v>270</v>
      </c>
      <c r="C167" s="11">
        <v>185</v>
      </c>
      <c r="D167" s="12">
        <v>1015755.4075</v>
      </c>
      <c r="E167" s="25">
        <v>0</v>
      </c>
      <c r="F167" s="25">
        <v>0</v>
      </c>
      <c r="G167" s="15"/>
      <c r="H167" s="12">
        <v>1033914.5990253995</v>
      </c>
      <c r="I167" s="12">
        <v>0</v>
      </c>
      <c r="J167" s="12">
        <v>0</v>
      </c>
      <c r="K167" s="26">
        <v>18159.191525399568</v>
      </c>
      <c r="L167" s="26">
        <v>30187.037476434372</v>
      </c>
      <c r="M167" s="26">
        <v>-12027.845951034804</v>
      </c>
      <c r="N167" s="15"/>
      <c r="O167" s="12">
        <v>1030273.0905416758</v>
      </c>
      <c r="P167" s="12">
        <v>0</v>
      </c>
      <c r="Q167" s="12">
        <v>0</v>
      </c>
      <c r="R167" s="26">
        <v>14517.683041675831</v>
      </c>
      <c r="S167" s="15"/>
      <c r="T167" s="12">
        <v>1030011.4051500326</v>
      </c>
      <c r="U167" s="12">
        <v>0</v>
      </c>
      <c r="V167" s="12">
        <v>0</v>
      </c>
      <c r="W167" s="26">
        <v>14255.99765003263</v>
      </c>
      <c r="X167" s="15"/>
      <c r="Y167" s="12">
        <v>1030414.6624565923</v>
      </c>
      <c r="Z167" s="12">
        <v>0</v>
      </c>
      <c r="AA167" s="12">
        <v>0</v>
      </c>
      <c r="AB167" s="26">
        <v>14659.25495659234</v>
      </c>
      <c r="AC167" s="15"/>
      <c r="AD167" s="12">
        <v>1030162.1556466769</v>
      </c>
      <c r="AE167" s="12">
        <v>0</v>
      </c>
      <c r="AF167" s="12">
        <v>0</v>
      </c>
      <c r="AG167" s="26">
        <v>14406.748146676924</v>
      </c>
      <c r="AH167" s="15"/>
    </row>
    <row r="168" spans="1:34" x14ac:dyDescent="0.3">
      <c r="A168" s="10">
        <v>8913781</v>
      </c>
      <c r="B168" s="10" t="s">
        <v>48</v>
      </c>
      <c r="C168" s="11">
        <v>284</v>
      </c>
      <c r="D168" s="12">
        <v>1376540.5951999999</v>
      </c>
      <c r="E168" s="25">
        <v>0</v>
      </c>
      <c r="F168" s="25">
        <v>0</v>
      </c>
      <c r="G168" s="15"/>
      <c r="H168" s="12">
        <v>1401455.8651000834</v>
      </c>
      <c r="I168" s="12">
        <v>0</v>
      </c>
      <c r="J168" s="12">
        <v>0</v>
      </c>
      <c r="K168" s="26">
        <v>24915.269900083542</v>
      </c>
      <c r="L168" s="26">
        <v>58044.681004937971</v>
      </c>
      <c r="M168" s="26">
        <v>-33129.411104854429</v>
      </c>
      <c r="N168" s="15"/>
      <c r="O168" s="12">
        <v>1396287.0911651312</v>
      </c>
      <c r="P168" s="12">
        <v>0</v>
      </c>
      <c r="Q168" s="12">
        <v>0</v>
      </c>
      <c r="R168" s="26">
        <v>19746.495965131326</v>
      </c>
      <c r="S168" s="15"/>
      <c r="T168" s="12">
        <v>1396132.3679456175</v>
      </c>
      <c r="U168" s="12">
        <v>0</v>
      </c>
      <c r="V168" s="12">
        <v>0</v>
      </c>
      <c r="W168" s="26">
        <v>19591.772745617665</v>
      </c>
      <c r="X168" s="15"/>
      <c r="Y168" s="12">
        <v>1396488.1021962631</v>
      </c>
      <c r="Z168" s="12">
        <v>0</v>
      </c>
      <c r="AA168" s="12">
        <v>0</v>
      </c>
      <c r="AB168" s="26">
        <v>19947.506996263284</v>
      </c>
      <c r="AC168" s="15"/>
      <c r="AD168" s="12">
        <v>1396338.1607136177</v>
      </c>
      <c r="AE168" s="12">
        <v>0</v>
      </c>
      <c r="AF168" s="12">
        <v>0</v>
      </c>
      <c r="AG168" s="26">
        <v>19797.565513617825</v>
      </c>
      <c r="AH168" s="15"/>
    </row>
    <row r="169" spans="1:34" x14ac:dyDescent="0.3">
      <c r="A169" s="10">
        <v>8913782</v>
      </c>
      <c r="B169" s="10" t="s">
        <v>161</v>
      </c>
      <c r="C169" s="11">
        <v>291</v>
      </c>
      <c r="D169" s="12">
        <v>1629994.2581</v>
      </c>
      <c r="E169" s="25">
        <v>0</v>
      </c>
      <c r="F169" s="25">
        <v>0</v>
      </c>
      <c r="G169" s="15"/>
      <c r="H169" s="12">
        <v>1659405.8292377701</v>
      </c>
      <c r="I169" s="12">
        <v>0</v>
      </c>
      <c r="J169" s="12">
        <v>0</v>
      </c>
      <c r="K169" s="26">
        <v>29411.571137770079</v>
      </c>
      <c r="L169" s="26">
        <v>49042.78029699414</v>
      </c>
      <c r="M169" s="26">
        <v>-19631.209159224061</v>
      </c>
      <c r="N169" s="15"/>
      <c r="O169" s="12">
        <v>1653236.7029807535</v>
      </c>
      <c r="P169" s="12">
        <v>0</v>
      </c>
      <c r="Q169" s="12">
        <v>0</v>
      </c>
      <c r="R169" s="26">
        <v>23242.444880753523</v>
      </c>
      <c r="S169" s="15"/>
      <c r="T169" s="12">
        <v>1653152.2359668007</v>
      </c>
      <c r="U169" s="12">
        <v>0</v>
      </c>
      <c r="V169" s="12">
        <v>0</v>
      </c>
      <c r="W169" s="26">
        <v>23157.977866800735</v>
      </c>
      <c r="X169" s="15"/>
      <c r="Y169" s="12">
        <v>1653475.732911678</v>
      </c>
      <c r="Z169" s="12">
        <v>0</v>
      </c>
      <c r="AA169" s="12">
        <v>0</v>
      </c>
      <c r="AB169" s="26">
        <v>23481.474811678054</v>
      </c>
      <c r="AC169" s="15"/>
      <c r="AD169" s="12">
        <v>1653391.6429079084</v>
      </c>
      <c r="AE169" s="12">
        <v>0</v>
      </c>
      <c r="AF169" s="12">
        <v>0</v>
      </c>
      <c r="AG169" s="26">
        <v>23397.384807908442</v>
      </c>
      <c r="AH169" s="15"/>
    </row>
    <row r="170" spans="1:34" x14ac:dyDescent="0.3">
      <c r="A170" s="10">
        <v>8913793</v>
      </c>
      <c r="B170" s="10" t="s">
        <v>50</v>
      </c>
      <c r="C170" s="11">
        <v>319</v>
      </c>
      <c r="D170" s="12">
        <v>1595635.2052</v>
      </c>
      <c r="E170" s="25">
        <v>0</v>
      </c>
      <c r="F170" s="25">
        <v>0</v>
      </c>
      <c r="G170" s="15"/>
      <c r="H170" s="12">
        <v>1624441.4323001411</v>
      </c>
      <c r="I170" s="12">
        <v>0</v>
      </c>
      <c r="J170" s="12">
        <v>0</v>
      </c>
      <c r="K170" s="26">
        <v>28806.227100141114</v>
      </c>
      <c r="L170" s="26">
        <v>44304.575425403193</v>
      </c>
      <c r="M170" s="26">
        <v>-15498.348325262079</v>
      </c>
      <c r="N170" s="15"/>
      <c r="O170" s="12">
        <v>1618394.6554975035</v>
      </c>
      <c r="P170" s="12">
        <v>0</v>
      </c>
      <c r="Q170" s="12">
        <v>0</v>
      </c>
      <c r="R170" s="26">
        <v>22759.450297503499</v>
      </c>
      <c r="S170" s="15"/>
      <c r="T170" s="12">
        <v>1618300.8709008584</v>
      </c>
      <c r="U170" s="12">
        <v>0</v>
      </c>
      <c r="V170" s="12">
        <v>0</v>
      </c>
      <c r="W170" s="26">
        <v>22665.665700858459</v>
      </c>
      <c r="X170" s="15"/>
      <c r="Y170" s="12">
        <v>1618629.7889029835</v>
      </c>
      <c r="Z170" s="12">
        <v>0</v>
      </c>
      <c r="AA170" s="12">
        <v>0</v>
      </c>
      <c r="AB170" s="26">
        <v>22994.583702983567</v>
      </c>
      <c r="AC170" s="15"/>
      <c r="AD170" s="12">
        <v>1618539.3742350827</v>
      </c>
      <c r="AE170" s="12">
        <v>0</v>
      </c>
      <c r="AF170" s="12">
        <v>0</v>
      </c>
      <c r="AG170" s="26">
        <v>22904.169035082683</v>
      </c>
      <c r="AH170" s="15"/>
    </row>
    <row r="171" spans="1:34" x14ac:dyDescent="0.3">
      <c r="A171" s="10">
        <v>8913795</v>
      </c>
      <c r="B171" s="10" t="s">
        <v>51</v>
      </c>
      <c r="C171" s="11">
        <v>379</v>
      </c>
      <c r="D171" s="12">
        <v>1774516.5366</v>
      </c>
      <c r="E171" s="25">
        <v>0</v>
      </c>
      <c r="F171" s="25">
        <v>906.98041779594496</v>
      </c>
      <c r="G171" s="15"/>
      <c r="H171" s="12">
        <v>1805165.6540356805</v>
      </c>
      <c r="I171" s="12">
        <v>0</v>
      </c>
      <c r="J171" s="12">
        <v>0</v>
      </c>
      <c r="K171" s="26">
        <v>30649.117435680469</v>
      </c>
      <c r="L171" s="26">
        <v>62302.320011248346</v>
      </c>
      <c r="M171" s="26">
        <v>-31653.202575567877</v>
      </c>
      <c r="N171" s="15"/>
      <c r="O171" s="12">
        <v>1798484.5402564202</v>
      </c>
      <c r="P171" s="12">
        <v>0</v>
      </c>
      <c r="Q171" s="12">
        <v>0</v>
      </c>
      <c r="R171" s="26">
        <v>23968.003656420158</v>
      </c>
      <c r="S171" s="15"/>
      <c r="T171" s="12">
        <v>1798435.6180891083</v>
      </c>
      <c r="U171" s="12">
        <v>0</v>
      </c>
      <c r="V171" s="12">
        <v>0</v>
      </c>
      <c r="W171" s="26">
        <v>23919.08148910827</v>
      </c>
      <c r="X171" s="15"/>
      <c r="Y171" s="12">
        <v>1798744.0104291844</v>
      </c>
      <c r="Z171" s="12">
        <v>0</v>
      </c>
      <c r="AA171" s="12">
        <v>0</v>
      </c>
      <c r="AB171" s="26">
        <v>24227.473829184426</v>
      </c>
      <c r="AC171" s="15"/>
      <c r="AD171" s="12">
        <v>1798697.4525106465</v>
      </c>
      <c r="AE171" s="12">
        <v>0</v>
      </c>
      <c r="AF171" s="12">
        <v>0</v>
      </c>
      <c r="AG171" s="26">
        <v>24180.915910646552</v>
      </c>
      <c r="AH171" s="15"/>
    </row>
    <row r="172" spans="1:34" x14ac:dyDescent="0.3">
      <c r="A172" s="10">
        <v>8913796</v>
      </c>
      <c r="B172" s="10" t="s">
        <v>272</v>
      </c>
      <c r="C172" s="11">
        <v>262</v>
      </c>
      <c r="D172" s="12">
        <v>1266163.0644</v>
      </c>
      <c r="E172" s="25">
        <v>0</v>
      </c>
      <c r="F172" s="25">
        <v>0</v>
      </c>
      <c r="G172" s="15"/>
      <c r="H172" s="12">
        <v>1288987.3868807009</v>
      </c>
      <c r="I172" s="12">
        <v>0</v>
      </c>
      <c r="J172" s="12">
        <v>0</v>
      </c>
      <c r="K172" s="26">
        <v>22824.32248070091</v>
      </c>
      <c r="L172" s="26">
        <v>42025.310502159409</v>
      </c>
      <c r="M172" s="26">
        <v>-19200.988021458499</v>
      </c>
      <c r="N172" s="15"/>
      <c r="O172" s="12">
        <v>1284308.7919058315</v>
      </c>
      <c r="P172" s="12">
        <v>0</v>
      </c>
      <c r="Q172" s="12">
        <v>0</v>
      </c>
      <c r="R172" s="26">
        <v>18145.727505831514</v>
      </c>
      <c r="S172" s="15"/>
      <c r="T172" s="12">
        <v>1284120.156329249</v>
      </c>
      <c r="U172" s="12">
        <v>0</v>
      </c>
      <c r="V172" s="12">
        <v>0</v>
      </c>
      <c r="W172" s="26">
        <v>17957.091929249</v>
      </c>
      <c r="X172" s="15"/>
      <c r="Y172" s="12">
        <v>1284490.2958166553</v>
      </c>
      <c r="Z172" s="12">
        <v>0</v>
      </c>
      <c r="AA172" s="12">
        <v>0</v>
      </c>
      <c r="AB172" s="26">
        <v>18327.231416655239</v>
      </c>
      <c r="AC172" s="15"/>
      <c r="AD172" s="12">
        <v>1284307.8656212843</v>
      </c>
      <c r="AE172" s="12">
        <v>0</v>
      </c>
      <c r="AF172" s="12">
        <v>0</v>
      </c>
      <c r="AG172" s="26">
        <v>18144.801221284317</v>
      </c>
      <c r="AH172" s="15"/>
    </row>
    <row r="173" spans="1:34" x14ac:dyDescent="0.3">
      <c r="A173" s="10">
        <v>8913797</v>
      </c>
      <c r="B173" s="10" t="s">
        <v>52</v>
      </c>
      <c r="C173" s="11">
        <v>204</v>
      </c>
      <c r="D173" s="12">
        <v>1332006.7637999998</v>
      </c>
      <c r="E173" s="25">
        <v>71302.131736660856</v>
      </c>
      <c r="F173" s="25">
        <v>0</v>
      </c>
      <c r="G173" s="15"/>
      <c r="H173" s="12">
        <v>1337886.7669474997</v>
      </c>
      <c r="I173" s="12">
        <v>54715.236125798772</v>
      </c>
      <c r="J173" s="12">
        <v>0</v>
      </c>
      <c r="K173" s="26">
        <v>5880.0031474998686</v>
      </c>
      <c r="L173" s="26">
        <v>9036.2141465002205</v>
      </c>
      <c r="M173" s="26">
        <v>-3156.2109990003519</v>
      </c>
      <c r="N173" s="15"/>
      <c r="O173" s="12">
        <v>1337886.7669474995</v>
      </c>
      <c r="P173" s="12">
        <v>59358.202657242633</v>
      </c>
      <c r="Q173" s="12">
        <v>0</v>
      </c>
      <c r="R173" s="26">
        <v>5880.0031474996358</v>
      </c>
      <c r="S173" s="15"/>
      <c r="T173" s="12">
        <v>1337889.3477374997</v>
      </c>
      <c r="U173" s="12">
        <v>59552.79131773064</v>
      </c>
      <c r="V173" s="12">
        <v>0</v>
      </c>
      <c r="W173" s="26">
        <v>5882.583937499905</v>
      </c>
      <c r="X173" s="15"/>
      <c r="Y173" s="12">
        <v>1332006.7637999998</v>
      </c>
      <c r="Z173" s="12">
        <v>53298.308983139694</v>
      </c>
      <c r="AA173" s="12">
        <v>0</v>
      </c>
      <c r="AB173" s="26">
        <v>0</v>
      </c>
      <c r="AC173" s="15"/>
      <c r="AD173" s="12">
        <v>1332006.7638000001</v>
      </c>
      <c r="AE173" s="12">
        <v>53481.548223604579</v>
      </c>
      <c r="AF173" s="12">
        <v>0</v>
      </c>
      <c r="AG173" s="26">
        <v>0</v>
      </c>
      <c r="AH173" s="15"/>
    </row>
    <row r="174" spans="1:34" x14ac:dyDescent="0.3">
      <c r="A174" s="10">
        <v>8914121</v>
      </c>
      <c r="B174" s="10" t="s">
        <v>53</v>
      </c>
      <c r="C174" s="11">
        <v>916</v>
      </c>
      <c r="D174" s="12">
        <v>5942862.8048</v>
      </c>
      <c r="E174" s="25">
        <v>0</v>
      </c>
      <c r="F174" s="25">
        <v>0</v>
      </c>
      <c r="G174" s="15"/>
      <c r="H174" s="12">
        <v>6052686.4093951043</v>
      </c>
      <c r="I174" s="12">
        <v>0</v>
      </c>
      <c r="J174" s="12">
        <v>0</v>
      </c>
      <c r="K174" s="26">
        <v>109823.60459510423</v>
      </c>
      <c r="L174" s="26">
        <v>166626.73069251142</v>
      </c>
      <c r="M174" s="26">
        <v>-56803.126097407192</v>
      </c>
      <c r="N174" s="15"/>
      <c r="O174" s="12">
        <v>6028397.9085814189</v>
      </c>
      <c r="P174" s="12">
        <v>0</v>
      </c>
      <c r="Q174" s="12">
        <v>0</v>
      </c>
      <c r="R174" s="26">
        <v>85535.103781418875</v>
      </c>
      <c r="S174" s="15"/>
      <c r="T174" s="12">
        <v>6029601.734112001</v>
      </c>
      <c r="U174" s="12">
        <v>0</v>
      </c>
      <c r="V174" s="12">
        <v>0</v>
      </c>
      <c r="W174" s="26">
        <v>86738.929312000982</v>
      </c>
      <c r="X174" s="15"/>
      <c r="Y174" s="12">
        <v>6029332.9143604655</v>
      </c>
      <c r="Z174" s="12">
        <v>0</v>
      </c>
      <c r="AA174" s="12">
        <v>0</v>
      </c>
      <c r="AB174" s="26">
        <v>86470.10956046544</v>
      </c>
      <c r="AC174" s="15"/>
      <c r="AD174" s="12">
        <v>6030439.7030443354</v>
      </c>
      <c r="AE174" s="12">
        <v>0</v>
      </c>
      <c r="AF174" s="12">
        <v>0</v>
      </c>
      <c r="AG174" s="26">
        <v>87576.898244335316</v>
      </c>
      <c r="AH174" s="15"/>
    </row>
    <row r="175" spans="1:34" x14ac:dyDescent="0.3">
      <c r="A175" s="10">
        <v>8912002</v>
      </c>
      <c r="B175" s="10" t="s">
        <v>319</v>
      </c>
      <c r="C175" s="11">
        <v>407</v>
      </c>
      <c r="D175" s="12">
        <v>1985895.6723999998</v>
      </c>
      <c r="E175" s="25">
        <v>0</v>
      </c>
      <c r="F175" s="25">
        <v>0</v>
      </c>
      <c r="G175" s="15"/>
      <c r="H175" s="12">
        <v>2022492.764834933</v>
      </c>
      <c r="I175" s="12">
        <v>0</v>
      </c>
      <c r="J175" s="12">
        <v>0</v>
      </c>
      <c r="K175" s="26">
        <v>36597.092434933176</v>
      </c>
      <c r="L175" s="26">
        <v>55976.560662277974</v>
      </c>
      <c r="M175" s="26">
        <v>-19379.468227344798</v>
      </c>
      <c r="N175" s="15"/>
      <c r="O175" s="12">
        <v>2014748.2558708407</v>
      </c>
      <c r="P175" s="12">
        <v>0</v>
      </c>
      <c r="Q175" s="12">
        <v>0</v>
      </c>
      <c r="R175" s="26">
        <v>28852.583470840938</v>
      </c>
      <c r="S175" s="15"/>
      <c r="T175" s="12">
        <v>2014773.2255631615</v>
      </c>
      <c r="U175" s="12">
        <v>0</v>
      </c>
      <c r="V175" s="12">
        <v>0</v>
      </c>
      <c r="W175" s="26">
        <v>28877.553163161734</v>
      </c>
      <c r="X175" s="15"/>
      <c r="Y175" s="12">
        <v>2015049.1964829105</v>
      </c>
      <c r="Z175" s="12">
        <v>0</v>
      </c>
      <c r="AA175" s="12">
        <v>0</v>
      </c>
      <c r="AB175" s="26">
        <v>29153.524082910735</v>
      </c>
      <c r="AC175" s="15"/>
      <c r="AD175" s="12">
        <v>2015071.6304563435</v>
      </c>
      <c r="AE175" s="12">
        <v>0</v>
      </c>
      <c r="AF175" s="12">
        <v>0</v>
      </c>
      <c r="AG175" s="26">
        <v>29175.958056343719</v>
      </c>
      <c r="AH175" s="15"/>
    </row>
    <row r="176" spans="1:34" x14ac:dyDescent="0.3">
      <c r="A176" s="10">
        <v>8912003</v>
      </c>
      <c r="B176" s="10" t="s">
        <v>54</v>
      </c>
      <c r="C176" s="11">
        <v>193</v>
      </c>
      <c r="D176" s="12">
        <v>1144045.8429</v>
      </c>
      <c r="E176" s="25">
        <v>0</v>
      </c>
      <c r="F176" s="25">
        <v>0</v>
      </c>
      <c r="G176" s="15"/>
      <c r="H176" s="12">
        <v>1164984.5941759183</v>
      </c>
      <c r="I176" s="12">
        <v>0</v>
      </c>
      <c r="J176" s="12">
        <v>0</v>
      </c>
      <c r="K176" s="26">
        <v>20938.751275918214</v>
      </c>
      <c r="L176" s="26">
        <v>32022.627542375587</v>
      </c>
      <c r="M176" s="26">
        <v>-11083.876266457373</v>
      </c>
      <c r="N176" s="15"/>
      <c r="O176" s="12">
        <v>1160754.534243376</v>
      </c>
      <c r="P176" s="12">
        <v>0</v>
      </c>
      <c r="Q176" s="12">
        <v>0</v>
      </c>
      <c r="R176" s="26">
        <v>16708.691343375947</v>
      </c>
      <c r="S176" s="15"/>
      <c r="T176" s="12">
        <v>1160534.0391975646</v>
      </c>
      <c r="U176" s="12">
        <v>0</v>
      </c>
      <c r="V176" s="12">
        <v>0</v>
      </c>
      <c r="W176" s="26">
        <v>16488.196297564544</v>
      </c>
      <c r="X176" s="15"/>
      <c r="Y176" s="12">
        <v>1160918.6422079629</v>
      </c>
      <c r="Z176" s="12">
        <v>0</v>
      </c>
      <c r="AA176" s="12">
        <v>0</v>
      </c>
      <c r="AB176" s="26">
        <v>16872.79930796288</v>
      </c>
      <c r="AC176" s="15"/>
      <c r="AD176" s="12">
        <v>1160705.8235329159</v>
      </c>
      <c r="AE176" s="12">
        <v>0</v>
      </c>
      <c r="AF176" s="12">
        <v>0</v>
      </c>
      <c r="AG176" s="26">
        <v>16659.98063291586</v>
      </c>
      <c r="AH176" s="15"/>
    </row>
    <row r="177" spans="1:34" x14ac:dyDescent="0.3">
      <c r="A177" s="10">
        <v>8912006</v>
      </c>
      <c r="B177" s="10" t="s">
        <v>305</v>
      </c>
      <c r="C177" s="11">
        <v>274</v>
      </c>
      <c r="D177" s="12">
        <v>1253538.4927000001</v>
      </c>
      <c r="E177" s="25">
        <v>488.36683720147749</v>
      </c>
      <c r="F177" s="25">
        <v>42910.684864233481</v>
      </c>
      <c r="G177" s="15"/>
      <c r="H177" s="12">
        <v>1270541.2671999999</v>
      </c>
      <c r="I177" s="12">
        <v>0</v>
      </c>
      <c r="J177" s="12">
        <v>38644.658379764296</v>
      </c>
      <c r="K177" s="26">
        <v>17002.774499999825</v>
      </c>
      <c r="L177" s="26">
        <v>29332.774462798843</v>
      </c>
      <c r="M177" s="26">
        <v>-12329.999962799018</v>
      </c>
      <c r="N177" s="15"/>
      <c r="O177" s="12">
        <v>1270541.2671999999</v>
      </c>
      <c r="P177" s="12">
        <v>0</v>
      </c>
      <c r="Q177" s="12">
        <v>43133.224075137172</v>
      </c>
      <c r="R177" s="26">
        <v>17002.774499999825</v>
      </c>
      <c r="S177" s="15"/>
      <c r="T177" s="12">
        <v>1270541.2671999999</v>
      </c>
      <c r="U177" s="12">
        <v>0</v>
      </c>
      <c r="V177" s="12">
        <v>43335.169873516541</v>
      </c>
      <c r="W177" s="26">
        <v>17002.774499999825</v>
      </c>
      <c r="X177" s="15"/>
      <c r="Y177" s="12">
        <v>1270541.2671999999</v>
      </c>
      <c r="Z177" s="12">
        <v>0</v>
      </c>
      <c r="AA177" s="12">
        <v>42959.082052964717</v>
      </c>
      <c r="AB177" s="26">
        <v>17002.774499999825</v>
      </c>
      <c r="AC177" s="15"/>
      <c r="AD177" s="12">
        <v>1270541.2671999999</v>
      </c>
      <c r="AE177" s="12">
        <v>0</v>
      </c>
      <c r="AF177" s="12">
        <v>43153.346581255784</v>
      </c>
      <c r="AG177" s="26">
        <v>17002.774499999825</v>
      </c>
      <c r="AH177" s="15"/>
    </row>
    <row r="178" spans="1:34" x14ac:dyDescent="0.3">
      <c r="A178" s="10">
        <v>8912008</v>
      </c>
      <c r="B178" s="10" t="s">
        <v>56</v>
      </c>
      <c r="C178" s="11">
        <v>195</v>
      </c>
      <c r="D178" s="12">
        <v>1210588.3199999998</v>
      </c>
      <c r="E178" s="25">
        <v>127832.39067018304</v>
      </c>
      <c r="F178" s="25">
        <v>0</v>
      </c>
      <c r="G178" s="15"/>
      <c r="H178" s="12">
        <v>1215951.4358719999</v>
      </c>
      <c r="I178" s="12">
        <v>113341.00362946693</v>
      </c>
      <c r="J178" s="12">
        <v>0</v>
      </c>
      <c r="K178" s="26">
        <v>5363.1158720001113</v>
      </c>
      <c r="L178" s="26">
        <v>5356.59725117567</v>
      </c>
      <c r="M178" s="26">
        <v>6.5186208244413137</v>
      </c>
      <c r="N178" s="15"/>
      <c r="O178" s="12">
        <v>1215951.4358719999</v>
      </c>
      <c r="P178" s="12">
        <v>117314.65515407853</v>
      </c>
      <c r="Q178" s="12">
        <v>0</v>
      </c>
      <c r="R178" s="26">
        <v>5363.1158720001113</v>
      </c>
      <c r="S178" s="15"/>
      <c r="T178" s="12">
        <v>1215954.0166619997</v>
      </c>
      <c r="U178" s="12">
        <v>117555.42537521954</v>
      </c>
      <c r="V178" s="12">
        <v>0</v>
      </c>
      <c r="W178" s="26">
        <v>5365.6966619999148</v>
      </c>
      <c r="X178" s="15"/>
      <c r="Y178" s="12">
        <v>1210588.32</v>
      </c>
      <c r="Z178" s="12">
        <v>111797.20198099376</v>
      </c>
      <c r="AA178" s="12">
        <v>0</v>
      </c>
      <c r="AB178" s="26">
        <v>0</v>
      </c>
      <c r="AC178" s="15"/>
      <c r="AD178" s="12">
        <v>1210588.3199999998</v>
      </c>
      <c r="AE178" s="12">
        <v>112026.95156331957</v>
      </c>
      <c r="AF178" s="12">
        <v>0</v>
      </c>
      <c r="AG178" s="26">
        <v>0</v>
      </c>
      <c r="AH178" s="15"/>
    </row>
    <row r="179" spans="1:34" x14ac:dyDescent="0.3">
      <c r="A179" s="10">
        <v>8912009</v>
      </c>
      <c r="B179" s="10" t="s">
        <v>136</v>
      </c>
      <c r="C179" s="11">
        <v>394</v>
      </c>
      <c r="D179" s="12">
        <v>1839007.1631</v>
      </c>
      <c r="E179" s="25">
        <v>0</v>
      </c>
      <c r="F179" s="25">
        <v>0</v>
      </c>
      <c r="G179" s="15"/>
      <c r="H179" s="12">
        <v>1872778.2152584426</v>
      </c>
      <c r="I179" s="12">
        <v>0</v>
      </c>
      <c r="J179" s="12">
        <v>0</v>
      </c>
      <c r="K179" s="26">
        <v>33771.052158442559</v>
      </c>
      <c r="L179" s="26">
        <v>51909.017756234156</v>
      </c>
      <c r="M179" s="26">
        <v>-18137.965597791597</v>
      </c>
      <c r="N179" s="15"/>
      <c r="O179" s="12">
        <v>1865648.2107210495</v>
      </c>
      <c r="P179" s="12">
        <v>0</v>
      </c>
      <c r="Q179" s="12">
        <v>0</v>
      </c>
      <c r="R179" s="26">
        <v>26641.047621049453</v>
      </c>
      <c r="S179" s="15"/>
      <c r="T179" s="12">
        <v>1865630.8694097213</v>
      </c>
      <c r="U179" s="12">
        <v>0</v>
      </c>
      <c r="V179" s="12">
        <v>0</v>
      </c>
      <c r="W179" s="26">
        <v>26623.706309721339</v>
      </c>
      <c r="X179" s="15"/>
      <c r="Y179" s="12">
        <v>1865925.4311620223</v>
      </c>
      <c r="Z179" s="12">
        <v>0</v>
      </c>
      <c r="AA179" s="12">
        <v>0</v>
      </c>
      <c r="AB179" s="26">
        <v>26918.268062022282</v>
      </c>
      <c r="AC179" s="15"/>
      <c r="AD179" s="12">
        <v>1865909.3632794532</v>
      </c>
      <c r="AE179" s="12">
        <v>0</v>
      </c>
      <c r="AF179" s="12">
        <v>0</v>
      </c>
      <c r="AG179" s="26">
        <v>26902.200179453241</v>
      </c>
      <c r="AH179" s="15"/>
    </row>
    <row r="180" spans="1:34" x14ac:dyDescent="0.3">
      <c r="A180" s="10">
        <v>8912012</v>
      </c>
      <c r="B180" s="10" t="s">
        <v>134</v>
      </c>
      <c r="C180" s="11">
        <v>255</v>
      </c>
      <c r="D180" s="12">
        <v>1243260.8568</v>
      </c>
      <c r="E180" s="25">
        <v>0</v>
      </c>
      <c r="F180" s="25">
        <v>0</v>
      </c>
      <c r="G180" s="15"/>
      <c r="H180" s="12">
        <v>1265930.9887802633</v>
      </c>
      <c r="I180" s="12">
        <v>0</v>
      </c>
      <c r="J180" s="12">
        <v>0</v>
      </c>
      <c r="K180" s="26">
        <v>22670.131980263395</v>
      </c>
      <c r="L180" s="26">
        <v>34812.165280350717</v>
      </c>
      <c r="M180" s="26">
        <v>-12142.033300087322</v>
      </c>
      <c r="N180" s="15"/>
      <c r="O180" s="12">
        <v>1261290.7055017543</v>
      </c>
      <c r="P180" s="12">
        <v>0</v>
      </c>
      <c r="Q180" s="12">
        <v>0</v>
      </c>
      <c r="R180" s="26">
        <v>18029.848701754352</v>
      </c>
      <c r="S180" s="15"/>
      <c r="T180" s="12">
        <v>1261098.6801157896</v>
      </c>
      <c r="U180" s="12">
        <v>0</v>
      </c>
      <c r="V180" s="12">
        <v>0</v>
      </c>
      <c r="W180" s="26">
        <v>17837.82331578969</v>
      </c>
      <c r="X180" s="15"/>
      <c r="Y180" s="12">
        <v>1261471.1001421055</v>
      </c>
      <c r="Z180" s="12">
        <v>0</v>
      </c>
      <c r="AA180" s="12">
        <v>0</v>
      </c>
      <c r="AB180" s="26">
        <v>18210.243342105532</v>
      </c>
      <c r="AC180" s="15"/>
      <c r="AD180" s="12">
        <v>1261286.7701157897</v>
      </c>
      <c r="AE180" s="12">
        <v>0</v>
      </c>
      <c r="AF180" s="12">
        <v>0</v>
      </c>
      <c r="AG180" s="26">
        <v>18025.913315789774</v>
      </c>
      <c r="AH180" s="15"/>
    </row>
    <row r="181" spans="1:34" x14ac:dyDescent="0.3">
      <c r="A181" s="10">
        <v>8912013</v>
      </c>
      <c r="B181" s="10" t="s">
        <v>119</v>
      </c>
      <c r="C181" s="11">
        <v>158</v>
      </c>
      <c r="D181" s="12">
        <v>909848.97089999996</v>
      </c>
      <c r="E181" s="25">
        <v>0</v>
      </c>
      <c r="F181" s="25">
        <v>0</v>
      </c>
      <c r="G181" s="15"/>
      <c r="H181" s="12">
        <v>926094.80271956511</v>
      </c>
      <c r="I181" s="12">
        <v>0</v>
      </c>
      <c r="J181" s="12">
        <v>0</v>
      </c>
      <c r="K181" s="26">
        <v>16245.831819565152</v>
      </c>
      <c r="L181" s="26">
        <v>25202.687525919988</v>
      </c>
      <c r="M181" s="26">
        <v>-8956.855706354836</v>
      </c>
      <c r="N181" s="15"/>
      <c r="O181" s="12">
        <v>922851.19432976586</v>
      </c>
      <c r="P181" s="12">
        <v>0</v>
      </c>
      <c r="Q181" s="12">
        <v>0</v>
      </c>
      <c r="R181" s="26">
        <v>13002.223429765902</v>
      </c>
      <c r="S181" s="15"/>
      <c r="T181" s="12">
        <v>922561.54047692288</v>
      </c>
      <c r="U181" s="12">
        <v>0</v>
      </c>
      <c r="V181" s="12">
        <v>0</v>
      </c>
      <c r="W181" s="26">
        <v>12712.569576922921</v>
      </c>
      <c r="X181" s="15"/>
      <c r="Y181" s="12">
        <v>922977.03635317716</v>
      </c>
      <c r="Z181" s="12">
        <v>0</v>
      </c>
      <c r="AA181" s="12">
        <v>0</v>
      </c>
      <c r="AB181" s="26">
        <v>13128.065453177202</v>
      </c>
      <c r="AC181" s="15"/>
      <c r="AD181" s="12">
        <v>922698.745025418</v>
      </c>
      <c r="AE181" s="12">
        <v>0</v>
      </c>
      <c r="AF181" s="12">
        <v>0</v>
      </c>
      <c r="AG181" s="26">
        <v>12849.774125418044</v>
      </c>
      <c r="AH181" s="15"/>
    </row>
    <row r="182" spans="1:34" x14ac:dyDescent="0.3">
      <c r="A182" s="10">
        <v>8912014</v>
      </c>
      <c r="B182" s="10" t="s">
        <v>96</v>
      </c>
      <c r="C182" s="11">
        <v>146</v>
      </c>
      <c r="D182" s="12">
        <v>864892.64189999993</v>
      </c>
      <c r="E182" s="25">
        <v>0</v>
      </c>
      <c r="F182" s="25">
        <v>0</v>
      </c>
      <c r="G182" s="15"/>
      <c r="H182" s="12">
        <v>880335.84656938259</v>
      </c>
      <c r="I182" s="12">
        <v>0</v>
      </c>
      <c r="J182" s="12">
        <v>0</v>
      </c>
      <c r="K182" s="26">
        <v>15443.204669382656</v>
      </c>
      <c r="L182" s="26">
        <v>23955.403514096746</v>
      </c>
      <c r="M182" s="26">
        <v>-8512.1988447140902</v>
      </c>
      <c r="N182" s="15"/>
      <c r="O182" s="12">
        <v>877288.58371875004</v>
      </c>
      <c r="P182" s="12">
        <v>0</v>
      </c>
      <c r="Q182" s="12">
        <v>0</v>
      </c>
      <c r="R182" s="26">
        <v>12395.941818750114</v>
      </c>
      <c r="S182" s="15"/>
      <c r="T182" s="12">
        <v>876985.36286779889</v>
      </c>
      <c r="U182" s="12">
        <v>0</v>
      </c>
      <c r="V182" s="12">
        <v>0</v>
      </c>
      <c r="W182" s="26">
        <v>12092.720967798959</v>
      </c>
      <c r="X182" s="15"/>
      <c r="Y182" s="12">
        <v>877406.72524014954</v>
      </c>
      <c r="Z182" s="12">
        <v>0</v>
      </c>
      <c r="AA182" s="12">
        <v>0</v>
      </c>
      <c r="AB182" s="26">
        <v>12514.083340149606</v>
      </c>
      <c r="AC182" s="15"/>
      <c r="AD182" s="12">
        <v>877113.86638967402</v>
      </c>
      <c r="AE182" s="12">
        <v>0</v>
      </c>
      <c r="AF182" s="12">
        <v>0</v>
      </c>
      <c r="AG182" s="26">
        <v>12221.224489674089</v>
      </c>
      <c r="AH182" s="15"/>
    </row>
    <row r="183" spans="1:34" x14ac:dyDescent="0.3">
      <c r="A183" s="10">
        <v>8912015</v>
      </c>
      <c r="B183" s="10" t="s">
        <v>127</v>
      </c>
      <c r="C183" s="11">
        <v>400</v>
      </c>
      <c r="D183" s="12">
        <v>1980823.3170999999</v>
      </c>
      <c r="E183" s="25">
        <v>0</v>
      </c>
      <c r="F183" s="25">
        <v>0</v>
      </c>
      <c r="G183" s="15"/>
      <c r="H183" s="12">
        <v>2016980.0217338118</v>
      </c>
      <c r="I183" s="12">
        <v>0</v>
      </c>
      <c r="J183" s="12">
        <v>0</v>
      </c>
      <c r="K183" s="26">
        <v>36156.704633811954</v>
      </c>
      <c r="L183" s="26">
        <v>55568.512285636272</v>
      </c>
      <c r="M183" s="26">
        <v>-19411.807651824318</v>
      </c>
      <c r="N183" s="15"/>
      <c r="O183" s="12">
        <v>2009271.6014201851</v>
      </c>
      <c r="P183" s="12">
        <v>0</v>
      </c>
      <c r="Q183" s="12">
        <v>0</v>
      </c>
      <c r="R183" s="26">
        <v>28448.284320185194</v>
      </c>
      <c r="S183" s="15"/>
      <c r="T183" s="12">
        <v>2009294.1921233495</v>
      </c>
      <c r="U183" s="12">
        <v>0</v>
      </c>
      <c r="V183" s="12">
        <v>0</v>
      </c>
      <c r="W183" s="26">
        <v>28470.875023349654</v>
      </c>
      <c r="X183" s="15"/>
      <c r="Y183" s="12">
        <v>2009571.137615999</v>
      </c>
      <c r="Z183" s="12">
        <v>0</v>
      </c>
      <c r="AA183" s="12">
        <v>0</v>
      </c>
      <c r="AB183" s="26">
        <v>28747.820515999105</v>
      </c>
      <c r="AC183" s="15"/>
      <c r="AD183" s="12">
        <v>2009590.1770882669</v>
      </c>
      <c r="AE183" s="12">
        <v>0</v>
      </c>
      <c r="AF183" s="12">
        <v>0</v>
      </c>
      <c r="AG183" s="26">
        <v>28766.859988267068</v>
      </c>
      <c r="AH183" s="15"/>
    </row>
    <row r="184" spans="1:34" x14ac:dyDescent="0.3">
      <c r="A184" s="10">
        <v>8912016</v>
      </c>
      <c r="B184" s="10" t="s">
        <v>99</v>
      </c>
      <c r="C184" s="11">
        <v>223</v>
      </c>
      <c r="D184" s="12">
        <v>1150156.4712999999</v>
      </c>
      <c r="E184" s="25">
        <v>0</v>
      </c>
      <c r="F184" s="25">
        <v>0</v>
      </c>
      <c r="G184" s="15"/>
      <c r="H184" s="12">
        <v>1171040.8711671494</v>
      </c>
      <c r="I184" s="12">
        <v>0</v>
      </c>
      <c r="J184" s="12">
        <v>0</v>
      </c>
      <c r="K184" s="26">
        <v>20884.399867149536</v>
      </c>
      <c r="L184" s="26">
        <v>32156.352824316593</v>
      </c>
      <c r="M184" s="26">
        <v>-11271.952957167057</v>
      </c>
      <c r="N184" s="15"/>
      <c r="O184" s="12">
        <v>1166802.2849816538</v>
      </c>
      <c r="P184" s="12">
        <v>0</v>
      </c>
      <c r="Q184" s="12">
        <v>0</v>
      </c>
      <c r="R184" s="26">
        <v>16645.813681653934</v>
      </c>
      <c r="S184" s="15"/>
      <c r="T184" s="12">
        <v>1166582.9895131225</v>
      </c>
      <c r="U184" s="12">
        <v>0</v>
      </c>
      <c r="V184" s="12">
        <v>0</v>
      </c>
      <c r="W184" s="26">
        <v>16426.518213122617</v>
      </c>
      <c r="X184" s="15"/>
      <c r="Y184" s="12">
        <v>1166966.6868623612</v>
      </c>
      <c r="Z184" s="12">
        <v>0</v>
      </c>
      <c r="AA184" s="12">
        <v>0</v>
      </c>
      <c r="AB184" s="26">
        <v>16810.215562361293</v>
      </c>
      <c r="AC184" s="15"/>
      <c r="AD184" s="12">
        <v>1166753.1100478817</v>
      </c>
      <c r="AE184" s="12">
        <v>0</v>
      </c>
      <c r="AF184" s="12">
        <v>0</v>
      </c>
      <c r="AG184" s="26">
        <v>16596.638747881865</v>
      </c>
      <c r="AH184" s="15"/>
    </row>
    <row r="185" spans="1:34" x14ac:dyDescent="0.3">
      <c r="A185" s="10">
        <v>8912017</v>
      </c>
      <c r="B185" s="10" t="s">
        <v>125</v>
      </c>
      <c r="C185" s="11">
        <v>188</v>
      </c>
      <c r="D185" s="12">
        <v>1081504.5951</v>
      </c>
      <c r="E185" s="25">
        <v>0</v>
      </c>
      <c r="F185" s="25">
        <v>0</v>
      </c>
      <c r="G185" s="15"/>
      <c r="H185" s="12">
        <v>1101042.3650717132</v>
      </c>
      <c r="I185" s="12">
        <v>0</v>
      </c>
      <c r="J185" s="12">
        <v>0</v>
      </c>
      <c r="K185" s="26">
        <v>19537.769971713191</v>
      </c>
      <c r="L185" s="26">
        <v>30184.2875318476</v>
      </c>
      <c r="M185" s="26">
        <v>-10646.517560134409</v>
      </c>
      <c r="N185" s="15"/>
      <c r="O185" s="12">
        <v>1097082.1525899188</v>
      </c>
      <c r="P185" s="12">
        <v>0</v>
      </c>
      <c r="Q185" s="12">
        <v>0</v>
      </c>
      <c r="R185" s="26">
        <v>15577.557489918778</v>
      </c>
      <c r="S185" s="15"/>
      <c r="T185" s="12">
        <v>1096842.8959774068</v>
      </c>
      <c r="U185" s="12">
        <v>0</v>
      </c>
      <c r="V185" s="12">
        <v>0</v>
      </c>
      <c r="W185" s="26">
        <v>15338.300877406728</v>
      </c>
      <c r="X185" s="15"/>
      <c r="Y185" s="12">
        <v>1097235.4663300577</v>
      </c>
      <c r="Z185" s="12">
        <v>0</v>
      </c>
      <c r="AA185" s="12">
        <v>0</v>
      </c>
      <c r="AB185" s="26">
        <v>15730.871230057674</v>
      </c>
      <c r="AC185" s="15"/>
      <c r="AD185" s="12">
        <v>1097003.8343949614</v>
      </c>
      <c r="AE185" s="12">
        <v>0</v>
      </c>
      <c r="AF185" s="12">
        <v>0</v>
      </c>
      <c r="AG185" s="26">
        <v>15499.239294961328</v>
      </c>
      <c r="AH185" s="15"/>
    </row>
    <row r="186" spans="1:34" x14ac:dyDescent="0.3">
      <c r="A186" s="10">
        <v>8912020</v>
      </c>
      <c r="B186" s="10" t="s">
        <v>57</v>
      </c>
      <c r="C186" s="11">
        <v>282</v>
      </c>
      <c r="D186" s="12">
        <v>1466462.4597999998</v>
      </c>
      <c r="E186" s="25">
        <v>0</v>
      </c>
      <c r="F186" s="25">
        <v>0</v>
      </c>
      <c r="G186" s="15"/>
      <c r="H186" s="12">
        <v>1493352.9306373026</v>
      </c>
      <c r="I186" s="12">
        <v>0</v>
      </c>
      <c r="J186" s="12">
        <v>0</v>
      </c>
      <c r="K186" s="26">
        <v>26890.470837302739</v>
      </c>
      <c r="L186" s="26">
        <v>41324.728995361598</v>
      </c>
      <c r="M186" s="26">
        <v>-14434.258158058859</v>
      </c>
      <c r="N186" s="15"/>
      <c r="O186" s="12">
        <v>1487768.4430369749</v>
      </c>
      <c r="P186" s="12">
        <v>0</v>
      </c>
      <c r="Q186" s="12">
        <v>0</v>
      </c>
      <c r="R186" s="26">
        <v>21305.983236975037</v>
      </c>
      <c r="S186" s="15"/>
      <c r="T186" s="12">
        <v>1487642.9292941175</v>
      </c>
      <c r="U186" s="12">
        <v>0</v>
      </c>
      <c r="V186" s="12">
        <v>0</v>
      </c>
      <c r="W186" s="26">
        <v>21180.469494117657</v>
      </c>
      <c r="X186" s="15"/>
      <c r="Y186" s="12">
        <v>1487985.1034865545</v>
      </c>
      <c r="Z186" s="12">
        <v>0</v>
      </c>
      <c r="AA186" s="12">
        <v>0</v>
      </c>
      <c r="AB186" s="26">
        <v>21522.643686554627</v>
      </c>
      <c r="AC186" s="15"/>
      <c r="AD186" s="12">
        <v>1487863.9031831932</v>
      </c>
      <c r="AE186" s="12">
        <v>0</v>
      </c>
      <c r="AF186" s="12">
        <v>0</v>
      </c>
      <c r="AG186" s="26">
        <v>21401.443383193342</v>
      </c>
      <c r="AH186" s="15"/>
    </row>
    <row r="187" spans="1:34" x14ac:dyDescent="0.3">
      <c r="A187" s="10">
        <v>8912022</v>
      </c>
      <c r="B187" s="10" t="s">
        <v>58</v>
      </c>
      <c r="C187" s="11">
        <v>148</v>
      </c>
      <c r="D187" s="12">
        <v>886491.93929999997</v>
      </c>
      <c r="E187" s="25">
        <v>0</v>
      </c>
      <c r="F187" s="25">
        <v>0</v>
      </c>
      <c r="G187" s="15"/>
      <c r="H187" s="12">
        <v>902476.87614365702</v>
      </c>
      <c r="I187" s="12">
        <v>0</v>
      </c>
      <c r="J187" s="12">
        <v>0</v>
      </c>
      <c r="K187" s="26">
        <v>15984.936843657051</v>
      </c>
      <c r="L187" s="26">
        <v>24663.089597166982</v>
      </c>
      <c r="M187" s="26">
        <v>-8678.1527535099303</v>
      </c>
      <c r="N187" s="15"/>
      <c r="O187" s="12">
        <v>899332.23020848469</v>
      </c>
      <c r="P187" s="12">
        <v>0</v>
      </c>
      <c r="Q187" s="12">
        <v>0</v>
      </c>
      <c r="R187" s="26">
        <v>12840.29090848472</v>
      </c>
      <c r="S187" s="15"/>
      <c r="T187" s="12">
        <v>899035.88023999997</v>
      </c>
      <c r="U187" s="12">
        <v>0</v>
      </c>
      <c r="V187" s="12">
        <v>0</v>
      </c>
      <c r="W187" s="26">
        <v>12543.94094</v>
      </c>
      <c r="X187" s="15"/>
      <c r="Y187" s="12">
        <v>899454.51596536778</v>
      </c>
      <c r="Z187" s="12">
        <v>0</v>
      </c>
      <c r="AA187" s="12">
        <v>0</v>
      </c>
      <c r="AB187" s="26">
        <v>12962.576665367815</v>
      </c>
      <c r="AC187" s="15"/>
      <c r="AD187" s="12">
        <v>899167.92643393937</v>
      </c>
      <c r="AE187" s="12">
        <v>0</v>
      </c>
      <c r="AF187" s="12">
        <v>0</v>
      </c>
      <c r="AG187" s="26">
        <v>12675.987133939401</v>
      </c>
      <c r="AH187" s="15"/>
    </row>
    <row r="188" spans="1:34" x14ac:dyDescent="0.3">
      <c r="A188" s="10">
        <v>8912023</v>
      </c>
      <c r="B188" s="10" t="s">
        <v>98</v>
      </c>
      <c r="C188" s="11">
        <v>318</v>
      </c>
      <c r="D188" s="12">
        <v>1746868.0885000001</v>
      </c>
      <c r="E188" s="25">
        <v>0</v>
      </c>
      <c r="F188" s="25">
        <v>0</v>
      </c>
      <c r="G188" s="15"/>
      <c r="H188" s="12">
        <v>1779328.6575378366</v>
      </c>
      <c r="I188" s="12">
        <v>0</v>
      </c>
      <c r="J188" s="12">
        <v>0</v>
      </c>
      <c r="K188" s="26">
        <v>32460.569037836511</v>
      </c>
      <c r="L188" s="26">
        <v>49381.660315912217</v>
      </c>
      <c r="M188" s="26">
        <v>-16921.091278075706</v>
      </c>
      <c r="N188" s="15"/>
      <c r="O188" s="12">
        <v>1772575.7947801407</v>
      </c>
      <c r="P188" s="12">
        <v>0</v>
      </c>
      <c r="Q188" s="12">
        <v>0</v>
      </c>
      <c r="R188" s="26">
        <v>25707.706280140672</v>
      </c>
      <c r="S188" s="15"/>
      <c r="T188" s="12">
        <v>1772533.1824619991</v>
      </c>
      <c r="U188" s="12">
        <v>0</v>
      </c>
      <c r="V188" s="12">
        <v>0</v>
      </c>
      <c r="W188" s="26">
        <v>25665.093961999053</v>
      </c>
      <c r="X188" s="15"/>
      <c r="Y188" s="12">
        <v>1772837.2103837924</v>
      </c>
      <c r="Z188" s="12">
        <v>0</v>
      </c>
      <c r="AA188" s="12">
        <v>0</v>
      </c>
      <c r="AB188" s="26">
        <v>25969.121883792337</v>
      </c>
      <c r="AC188" s="15"/>
      <c r="AD188" s="12">
        <v>1772786.9950142002</v>
      </c>
      <c r="AE188" s="12">
        <v>0</v>
      </c>
      <c r="AF188" s="12">
        <v>0</v>
      </c>
      <c r="AG188" s="26">
        <v>25918.906514200149</v>
      </c>
      <c r="AH188" s="15"/>
    </row>
    <row r="189" spans="1:34" x14ac:dyDescent="0.3">
      <c r="A189" s="10">
        <v>8912024</v>
      </c>
      <c r="B189" s="10" t="s">
        <v>106</v>
      </c>
      <c r="C189" s="11">
        <v>204</v>
      </c>
      <c r="D189" s="12">
        <v>1002787.6827</v>
      </c>
      <c r="E189" s="25">
        <v>0</v>
      </c>
      <c r="F189" s="25">
        <v>0</v>
      </c>
      <c r="G189" s="15"/>
      <c r="H189" s="12">
        <v>1020913.7951586698</v>
      </c>
      <c r="I189" s="12">
        <v>0</v>
      </c>
      <c r="J189" s="12">
        <v>0</v>
      </c>
      <c r="K189" s="26">
        <v>18126.112458669813</v>
      </c>
      <c r="L189" s="26">
        <v>27980.422017290606</v>
      </c>
      <c r="M189" s="26">
        <v>-9854.3095586207928</v>
      </c>
      <c r="N189" s="15"/>
      <c r="O189" s="12">
        <v>1017284.1187960589</v>
      </c>
      <c r="P189" s="12">
        <v>0</v>
      </c>
      <c r="Q189" s="12">
        <v>0</v>
      </c>
      <c r="R189" s="26">
        <v>14496.436096058926</v>
      </c>
      <c r="S189" s="15"/>
      <c r="T189" s="12">
        <v>1017021.7047172413</v>
      </c>
      <c r="U189" s="12">
        <v>0</v>
      </c>
      <c r="V189" s="12">
        <v>0</v>
      </c>
      <c r="W189" s="26">
        <v>14234.022017241339</v>
      </c>
      <c r="X189" s="15"/>
      <c r="Y189" s="12">
        <v>1017425.0403280787</v>
      </c>
      <c r="Z189" s="12">
        <v>0</v>
      </c>
      <c r="AA189" s="12">
        <v>0</v>
      </c>
      <c r="AB189" s="26">
        <v>14637.357628078666</v>
      </c>
      <c r="AC189" s="15"/>
      <c r="AD189" s="12">
        <v>1017172.4758600985</v>
      </c>
      <c r="AE189" s="12">
        <v>0</v>
      </c>
      <c r="AF189" s="12">
        <v>0</v>
      </c>
      <c r="AG189" s="26">
        <v>14384.793160098488</v>
      </c>
      <c r="AH189" s="15"/>
    </row>
    <row r="190" spans="1:34" x14ac:dyDescent="0.3">
      <c r="A190" s="10">
        <v>8912025</v>
      </c>
      <c r="B190" s="10" t="s">
        <v>59</v>
      </c>
      <c r="C190" s="11">
        <v>312</v>
      </c>
      <c r="D190" s="12">
        <v>1945915.9314999999</v>
      </c>
      <c r="E190" s="25">
        <v>246150.02918658519</v>
      </c>
      <c r="F190" s="25">
        <v>0</v>
      </c>
      <c r="G190" s="15"/>
      <c r="H190" s="12">
        <v>1954950.9944854998</v>
      </c>
      <c r="I190" s="12">
        <v>223697.10674608589</v>
      </c>
      <c r="J190" s="12">
        <v>0</v>
      </c>
      <c r="K190" s="26">
        <v>9035.0629854998551</v>
      </c>
      <c r="L190" s="26">
        <v>9028.5443142922595</v>
      </c>
      <c r="M190" s="26">
        <v>6.5186712075956166</v>
      </c>
      <c r="N190" s="15"/>
      <c r="O190" s="12">
        <v>1954950.9944854998</v>
      </c>
      <c r="P190" s="12">
        <v>230256.55462612043</v>
      </c>
      <c r="Q190" s="12">
        <v>0</v>
      </c>
      <c r="R190" s="26">
        <v>9035.0629854998551</v>
      </c>
      <c r="S190" s="15"/>
      <c r="T190" s="12">
        <v>1954953.5752754998</v>
      </c>
      <c r="U190" s="12">
        <v>230316.62511142503</v>
      </c>
      <c r="V190" s="12">
        <v>0</v>
      </c>
      <c r="W190" s="26">
        <v>9037.6437754998915</v>
      </c>
      <c r="X190" s="15"/>
      <c r="Y190" s="12">
        <v>1945915.9314999999</v>
      </c>
      <c r="Z190" s="12">
        <v>220966.54325488897</v>
      </c>
      <c r="AA190" s="12">
        <v>0</v>
      </c>
      <c r="AB190" s="26">
        <v>0</v>
      </c>
      <c r="AC190" s="15"/>
      <c r="AD190" s="12">
        <v>1945915.9314999997</v>
      </c>
      <c r="AE190" s="12">
        <v>221022.0637692342</v>
      </c>
      <c r="AF190" s="12">
        <v>0</v>
      </c>
      <c r="AG190" s="26">
        <v>0</v>
      </c>
      <c r="AH190" s="15"/>
    </row>
    <row r="191" spans="1:34" x14ac:dyDescent="0.3">
      <c r="A191" s="10">
        <v>8912026</v>
      </c>
      <c r="B191" s="10" t="s">
        <v>320</v>
      </c>
      <c r="C191" s="11">
        <v>261</v>
      </c>
      <c r="D191" s="12">
        <v>1490497.5892999999</v>
      </c>
      <c r="E191" s="25">
        <v>0</v>
      </c>
      <c r="F191" s="25">
        <v>0</v>
      </c>
      <c r="G191" s="15"/>
      <c r="H191" s="12">
        <v>1517495.2627026439</v>
      </c>
      <c r="I191" s="12">
        <v>0</v>
      </c>
      <c r="J191" s="12">
        <v>0</v>
      </c>
      <c r="K191" s="26">
        <v>26997.673402643995</v>
      </c>
      <c r="L191" s="26">
        <v>41829.859011516906</v>
      </c>
      <c r="M191" s="26">
        <v>-14832.185608872911</v>
      </c>
      <c r="N191" s="15"/>
      <c r="O191" s="12">
        <v>1511820.7519694688</v>
      </c>
      <c r="P191" s="12">
        <v>0</v>
      </c>
      <c r="Q191" s="12">
        <v>0</v>
      </c>
      <c r="R191" s="26">
        <v>21323.162669468904</v>
      </c>
      <c r="S191" s="15"/>
      <c r="T191" s="12">
        <v>1511701.3970277163</v>
      </c>
      <c r="U191" s="12">
        <v>0</v>
      </c>
      <c r="V191" s="12">
        <v>0</v>
      </c>
      <c r="W191" s="26">
        <v>21203.807727716397</v>
      </c>
      <c r="X191" s="15"/>
      <c r="Y191" s="12">
        <v>1512040.6208821591</v>
      </c>
      <c r="Z191" s="12">
        <v>0</v>
      </c>
      <c r="AA191" s="12">
        <v>0</v>
      </c>
      <c r="AB191" s="26">
        <v>21543.031582159223</v>
      </c>
      <c r="AC191" s="15"/>
      <c r="AD191" s="12">
        <v>1511924.2854798161</v>
      </c>
      <c r="AE191" s="12">
        <v>0</v>
      </c>
      <c r="AF191" s="12">
        <v>0</v>
      </c>
      <c r="AG191" s="26">
        <v>21426.696179816267</v>
      </c>
      <c r="AH191" s="15"/>
    </row>
    <row r="192" spans="1:34" x14ac:dyDescent="0.3">
      <c r="A192" s="10">
        <v>8912027</v>
      </c>
      <c r="B192" s="10" t="s">
        <v>60</v>
      </c>
      <c r="C192" s="11">
        <v>411</v>
      </c>
      <c r="D192" s="12">
        <v>2268656.0470000003</v>
      </c>
      <c r="E192" s="25">
        <v>148114.46632653737</v>
      </c>
      <c r="F192" s="25">
        <v>0</v>
      </c>
      <c r="G192" s="15"/>
      <c r="H192" s="12">
        <v>2279296.4711070005</v>
      </c>
      <c r="I192" s="12">
        <v>119853.82120266503</v>
      </c>
      <c r="J192" s="12">
        <v>0</v>
      </c>
      <c r="K192" s="26">
        <v>10640.424107000232</v>
      </c>
      <c r="L192" s="26">
        <v>10633.905428715982</v>
      </c>
      <c r="M192" s="26">
        <v>6.5186782842501998</v>
      </c>
      <c r="N192" s="15"/>
      <c r="O192" s="12">
        <v>2279296.4711070005</v>
      </c>
      <c r="P192" s="12">
        <v>128169.77015577054</v>
      </c>
      <c r="Q192" s="12">
        <v>0</v>
      </c>
      <c r="R192" s="26">
        <v>10640.424107000232</v>
      </c>
      <c r="S192" s="15"/>
      <c r="T192" s="12">
        <v>2279299.0518970005</v>
      </c>
      <c r="U192" s="12">
        <v>128107.62689325772</v>
      </c>
      <c r="V192" s="12">
        <v>0</v>
      </c>
      <c r="W192" s="26">
        <v>10643.004897000268</v>
      </c>
      <c r="X192" s="15"/>
      <c r="Y192" s="12">
        <v>2268656.0470000003</v>
      </c>
      <c r="Z192" s="12">
        <v>117206.32276817888</v>
      </c>
      <c r="AA192" s="12">
        <v>0</v>
      </c>
      <c r="AB192" s="26">
        <v>0</v>
      </c>
      <c r="AC192" s="15"/>
      <c r="AD192" s="12">
        <v>2268656.0470000003</v>
      </c>
      <c r="AE192" s="12">
        <v>117143.32170724012</v>
      </c>
      <c r="AF192" s="12">
        <v>0</v>
      </c>
      <c r="AG192" s="26">
        <v>0</v>
      </c>
      <c r="AH192" s="15"/>
    </row>
    <row r="193" spans="1:34" x14ac:dyDescent="0.3">
      <c r="A193" s="10">
        <v>8912028</v>
      </c>
      <c r="B193" s="10" t="s">
        <v>295</v>
      </c>
      <c r="C193" s="11">
        <v>187</v>
      </c>
      <c r="D193" s="12">
        <v>1072465.9339000001</v>
      </c>
      <c r="E193" s="25">
        <v>0</v>
      </c>
      <c r="F193" s="25">
        <v>0</v>
      </c>
      <c r="G193" s="15"/>
      <c r="H193" s="12">
        <v>1091633.1359365915</v>
      </c>
      <c r="I193" s="12">
        <v>0</v>
      </c>
      <c r="J193" s="12">
        <v>0</v>
      </c>
      <c r="K193" s="26">
        <v>19167.20203659148</v>
      </c>
      <c r="L193" s="26">
        <v>29849.532319922699</v>
      </c>
      <c r="M193" s="26">
        <v>-10682.330283331219</v>
      </c>
      <c r="N193" s="15"/>
      <c r="O193" s="12">
        <v>1087715.4218630432</v>
      </c>
      <c r="P193" s="12">
        <v>0</v>
      </c>
      <c r="Q193" s="12">
        <v>0</v>
      </c>
      <c r="R193" s="26">
        <v>15249.487963043153</v>
      </c>
      <c r="S193" s="15"/>
      <c r="T193" s="12">
        <v>1087473.2888861913</v>
      </c>
      <c r="U193" s="12">
        <v>0</v>
      </c>
      <c r="V193" s="12">
        <v>0</v>
      </c>
      <c r="W193" s="26">
        <v>15007.354986191262</v>
      </c>
      <c r="X193" s="15"/>
      <c r="Y193" s="12">
        <v>1087867.0577291241</v>
      </c>
      <c r="Z193" s="12">
        <v>0</v>
      </c>
      <c r="AA193" s="12">
        <v>0</v>
      </c>
      <c r="AB193" s="26">
        <v>15401.12382912403</v>
      </c>
      <c r="AC193" s="15"/>
      <c r="AD193" s="12">
        <v>1087633.768076753</v>
      </c>
      <c r="AE193" s="12">
        <v>0</v>
      </c>
      <c r="AF193" s="12">
        <v>0</v>
      </c>
      <c r="AG193" s="26">
        <v>15167.834176752949</v>
      </c>
      <c r="AH193" s="15"/>
    </row>
    <row r="194" spans="1:34" x14ac:dyDescent="0.3">
      <c r="A194" s="10">
        <v>8912029</v>
      </c>
      <c r="B194" s="10" t="s">
        <v>55</v>
      </c>
      <c r="C194" s="11">
        <v>336</v>
      </c>
      <c r="D194" s="12">
        <v>1828044.4980000001</v>
      </c>
      <c r="E194" s="25">
        <v>0</v>
      </c>
      <c r="F194" s="25">
        <v>0</v>
      </c>
      <c r="G194" s="15"/>
      <c r="H194" s="12">
        <v>1861753.2665996412</v>
      </c>
      <c r="I194" s="12">
        <v>0</v>
      </c>
      <c r="J194" s="12">
        <v>0</v>
      </c>
      <c r="K194" s="26">
        <v>33708.768599641044</v>
      </c>
      <c r="L194" s="26">
        <v>51325.308063517325</v>
      </c>
      <c r="M194" s="26">
        <v>-17616.539463876281</v>
      </c>
      <c r="N194" s="15"/>
      <c r="O194" s="12">
        <v>1854687.3689044639</v>
      </c>
      <c r="P194" s="12">
        <v>0</v>
      </c>
      <c r="Q194" s="12">
        <v>0</v>
      </c>
      <c r="R194" s="26">
        <v>26642.870904463809</v>
      </c>
      <c r="S194" s="15"/>
      <c r="T194" s="12">
        <v>1854665.0317632451</v>
      </c>
      <c r="U194" s="12">
        <v>0</v>
      </c>
      <c r="V194" s="12">
        <v>0</v>
      </c>
      <c r="W194" s="26">
        <v>26620.533763244981</v>
      </c>
      <c r="X194" s="15"/>
      <c r="Y194" s="12">
        <v>1854961.7738241714</v>
      </c>
      <c r="Z194" s="12">
        <v>0</v>
      </c>
      <c r="AA194" s="12">
        <v>0</v>
      </c>
      <c r="AB194" s="26">
        <v>26917.275824171258</v>
      </c>
      <c r="AC194" s="15"/>
      <c r="AD194" s="12">
        <v>1854935.7364652546</v>
      </c>
      <c r="AE194" s="12">
        <v>0</v>
      </c>
      <c r="AF194" s="12">
        <v>0</v>
      </c>
      <c r="AG194" s="26">
        <v>26891.238465254428</v>
      </c>
      <c r="AH194" s="15"/>
    </row>
    <row r="195" spans="1:34" x14ac:dyDescent="0.3">
      <c r="A195" s="10">
        <v>8912030</v>
      </c>
      <c r="B195" s="10" t="s">
        <v>273</v>
      </c>
      <c r="C195" s="11">
        <v>231</v>
      </c>
      <c r="D195" s="12">
        <v>1227283.6432999999</v>
      </c>
      <c r="E195" s="25">
        <v>0</v>
      </c>
      <c r="F195" s="25">
        <v>0</v>
      </c>
      <c r="G195" s="15"/>
      <c r="H195" s="12">
        <v>1249565.6891534952</v>
      </c>
      <c r="I195" s="12">
        <v>0</v>
      </c>
      <c r="J195" s="12">
        <v>0</v>
      </c>
      <c r="K195" s="26">
        <v>22282.045853495365</v>
      </c>
      <c r="L195" s="26">
        <v>34569.963033407694</v>
      </c>
      <c r="M195" s="26">
        <v>-12287.917179912329</v>
      </c>
      <c r="N195" s="15"/>
      <c r="O195" s="12">
        <v>1244989.6811552469</v>
      </c>
      <c r="P195" s="12">
        <v>0</v>
      </c>
      <c r="Q195" s="12">
        <v>0</v>
      </c>
      <c r="R195" s="26">
        <v>17706.037855247036</v>
      </c>
      <c r="S195" s="15"/>
      <c r="T195" s="12">
        <v>1244793.4109925511</v>
      </c>
      <c r="U195" s="12">
        <v>0</v>
      </c>
      <c r="V195" s="12">
        <v>0</v>
      </c>
      <c r="W195" s="26">
        <v>17509.76769255125</v>
      </c>
      <c r="X195" s="15"/>
      <c r="Y195" s="12">
        <v>1245167.1044387231</v>
      </c>
      <c r="Z195" s="12">
        <v>0</v>
      </c>
      <c r="AA195" s="12">
        <v>0</v>
      </c>
      <c r="AB195" s="26">
        <v>17883.461138723185</v>
      </c>
      <c r="AC195" s="15"/>
      <c r="AD195" s="12">
        <v>1244977.5572759681</v>
      </c>
      <c r="AE195" s="12">
        <v>0</v>
      </c>
      <c r="AF195" s="12">
        <v>0</v>
      </c>
      <c r="AG195" s="26">
        <v>17693.913975968258</v>
      </c>
      <c r="AH195" s="15"/>
    </row>
    <row r="196" spans="1:34" x14ac:dyDescent="0.3">
      <c r="A196" s="10">
        <v>8912032</v>
      </c>
      <c r="B196" s="10" t="s">
        <v>301</v>
      </c>
      <c r="C196" s="11">
        <v>202</v>
      </c>
      <c r="D196" s="12">
        <v>1169950.1601</v>
      </c>
      <c r="E196" s="25">
        <v>0</v>
      </c>
      <c r="F196" s="25">
        <v>0</v>
      </c>
      <c r="G196" s="15"/>
      <c r="H196" s="12">
        <v>1190971.016162636</v>
      </c>
      <c r="I196" s="12">
        <v>0</v>
      </c>
      <c r="J196" s="12">
        <v>0</v>
      </c>
      <c r="K196" s="26">
        <v>21020.856062636012</v>
      </c>
      <c r="L196" s="26">
        <v>32599.614984140499</v>
      </c>
      <c r="M196" s="26">
        <v>-11578.758921504486</v>
      </c>
      <c r="N196" s="15"/>
      <c r="O196" s="12">
        <v>1186642.846426975</v>
      </c>
      <c r="P196" s="12">
        <v>0</v>
      </c>
      <c r="Q196" s="12">
        <v>0</v>
      </c>
      <c r="R196" s="26">
        <v>16692.686326975003</v>
      </c>
      <c r="S196" s="15"/>
      <c r="T196" s="12">
        <v>1186429.0817914552</v>
      </c>
      <c r="U196" s="12">
        <v>0</v>
      </c>
      <c r="V196" s="12">
        <v>0</v>
      </c>
      <c r="W196" s="26">
        <v>16478.92169145518</v>
      </c>
      <c r="X196" s="15"/>
      <c r="Y196" s="12">
        <v>1186810.5577280975</v>
      </c>
      <c r="Z196" s="12">
        <v>0</v>
      </c>
      <c r="AA196" s="12">
        <v>0</v>
      </c>
      <c r="AB196" s="26">
        <v>16860.397628097562</v>
      </c>
      <c r="AC196" s="15"/>
      <c r="AD196" s="12">
        <v>1186605.6873613975</v>
      </c>
      <c r="AE196" s="12">
        <v>0</v>
      </c>
      <c r="AF196" s="12">
        <v>0</v>
      </c>
      <c r="AG196" s="26">
        <v>16655.527261397569</v>
      </c>
      <c r="AH196" s="15"/>
    </row>
    <row r="197" spans="1:34" x14ac:dyDescent="0.3">
      <c r="A197" s="10">
        <v>8912033</v>
      </c>
      <c r="B197" s="10" t="s">
        <v>49</v>
      </c>
      <c r="C197" s="11">
        <v>389</v>
      </c>
      <c r="D197" s="12">
        <v>2011546.3456999999</v>
      </c>
      <c r="E197" s="25">
        <v>0</v>
      </c>
      <c r="F197" s="25">
        <v>0</v>
      </c>
      <c r="G197" s="15"/>
      <c r="H197" s="12">
        <v>2048399.2008762304</v>
      </c>
      <c r="I197" s="12">
        <v>0</v>
      </c>
      <c r="J197" s="12">
        <v>0</v>
      </c>
      <c r="K197" s="26">
        <v>36852.855176230427</v>
      </c>
      <c r="L197" s="26">
        <v>56612.308690984035</v>
      </c>
      <c r="M197" s="26">
        <v>-19759.453514753608</v>
      </c>
      <c r="N197" s="15"/>
      <c r="O197" s="12">
        <v>2040559.2877821561</v>
      </c>
      <c r="P197" s="12">
        <v>0</v>
      </c>
      <c r="Q197" s="12">
        <v>0</v>
      </c>
      <c r="R197" s="26">
        <v>29012.942082156194</v>
      </c>
      <c r="S197" s="15"/>
      <c r="T197" s="12">
        <v>2040591.0576149307</v>
      </c>
      <c r="U197" s="12">
        <v>0</v>
      </c>
      <c r="V197" s="12">
        <v>0</v>
      </c>
      <c r="W197" s="26">
        <v>29044.711914930725</v>
      </c>
      <c r="X197" s="15"/>
      <c r="Y197" s="12">
        <v>2040863.5726321172</v>
      </c>
      <c r="Z197" s="12">
        <v>0</v>
      </c>
      <c r="AA197" s="12">
        <v>0</v>
      </c>
      <c r="AB197" s="26">
        <v>29317.22693211725</v>
      </c>
      <c r="AC197" s="15"/>
      <c r="AD197" s="12">
        <v>2040893.0240170958</v>
      </c>
      <c r="AE197" s="12">
        <v>0</v>
      </c>
      <c r="AF197" s="12">
        <v>0</v>
      </c>
      <c r="AG197" s="26">
        <v>29346.678317095852</v>
      </c>
      <c r="AH197" s="15"/>
    </row>
    <row r="198" spans="1:34" x14ac:dyDescent="0.3">
      <c r="A198" s="10">
        <v>8912034</v>
      </c>
      <c r="B198" s="10" t="s">
        <v>294</v>
      </c>
      <c r="C198" s="11">
        <v>259</v>
      </c>
      <c r="D198" s="12">
        <v>1311390.5716000001</v>
      </c>
      <c r="E198" s="25">
        <v>0</v>
      </c>
      <c r="F198" s="25">
        <v>0</v>
      </c>
      <c r="G198" s="15"/>
      <c r="H198" s="12">
        <v>1335432.3996869342</v>
      </c>
      <c r="I198" s="12">
        <v>0</v>
      </c>
      <c r="J198" s="12">
        <v>0</v>
      </c>
      <c r="K198" s="26">
        <v>24041.828086934052</v>
      </c>
      <c r="L198" s="26">
        <v>36746.815267112339</v>
      </c>
      <c r="M198" s="26">
        <v>-12704.987180178287</v>
      </c>
      <c r="N198" s="15"/>
      <c r="O198" s="12">
        <v>1330507.7601607842</v>
      </c>
      <c r="P198" s="12">
        <v>0</v>
      </c>
      <c r="Q198" s="12">
        <v>0</v>
      </c>
      <c r="R198" s="26">
        <v>19117.188560784096</v>
      </c>
      <c r="S198" s="15"/>
      <c r="T198" s="12">
        <v>1330335.9088915535</v>
      </c>
      <c r="U198" s="12">
        <v>0</v>
      </c>
      <c r="V198" s="12">
        <v>0</v>
      </c>
      <c r="W198" s="26">
        <v>18945.337291553384</v>
      </c>
      <c r="X198" s="15"/>
      <c r="Y198" s="12">
        <v>1330699.0038768474</v>
      </c>
      <c r="Z198" s="12">
        <v>0</v>
      </c>
      <c r="AA198" s="12">
        <v>0</v>
      </c>
      <c r="AB198" s="26">
        <v>19308.432276847307</v>
      </c>
      <c r="AC198" s="15"/>
      <c r="AD198" s="12">
        <v>1330532.092047662</v>
      </c>
      <c r="AE198" s="12">
        <v>0</v>
      </c>
      <c r="AF198" s="12">
        <v>0</v>
      </c>
      <c r="AG198" s="26">
        <v>19141.520447661867</v>
      </c>
      <c r="AH198" s="15"/>
    </row>
    <row r="199" spans="1:34" x14ac:dyDescent="0.3">
      <c r="A199" s="10">
        <v>8912035</v>
      </c>
      <c r="B199" s="10" t="s">
        <v>321</v>
      </c>
      <c r="C199" s="11">
        <v>280</v>
      </c>
      <c r="D199" s="12">
        <v>1540382.4461000001</v>
      </c>
      <c r="E199" s="25">
        <v>0</v>
      </c>
      <c r="F199" s="25">
        <v>0</v>
      </c>
      <c r="G199" s="15"/>
      <c r="H199" s="12">
        <v>1568818.9044521067</v>
      </c>
      <c r="I199" s="12">
        <v>0</v>
      </c>
      <c r="J199" s="12">
        <v>0</v>
      </c>
      <c r="K199" s="26">
        <v>28436.458352106623</v>
      </c>
      <c r="L199" s="26">
        <v>43349.802426246693</v>
      </c>
      <c r="M199" s="26">
        <v>-14913.34407414007</v>
      </c>
      <c r="N199" s="15"/>
      <c r="O199" s="12">
        <v>1562925.4752745763</v>
      </c>
      <c r="P199" s="12">
        <v>0</v>
      </c>
      <c r="Q199" s="12">
        <v>0</v>
      </c>
      <c r="R199" s="26">
        <v>22543.029174576281</v>
      </c>
      <c r="S199" s="15"/>
      <c r="T199" s="12">
        <v>1562821.1071002421</v>
      </c>
      <c r="U199" s="12">
        <v>0</v>
      </c>
      <c r="V199" s="12">
        <v>0</v>
      </c>
      <c r="W199" s="26">
        <v>22438.661000241991</v>
      </c>
      <c r="X199" s="15"/>
      <c r="Y199" s="12">
        <v>1563154.5039670703</v>
      </c>
      <c r="Z199" s="12">
        <v>0</v>
      </c>
      <c r="AA199" s="12">
        <v>0</v>
      </c>
      <c r="AB199" s="26">
        <v>22772.057867070194</v>
      </c>
      <c r="AC199" s="15"/>
      <c r="AD199" s="12">
        <v>1563052.4761171914</v>
      </c>
      <c r="AE199" s="12">
        <v>0</v>
      </c>
      <c r="AF199" s="12">
        <v>0</v>
      </c>
      <c r="AG199" s="26">
        <v>22670.030017191311</v>
      </c>
      <c r="AH199" s="15"/>
    </row>
    <row r="200" spans="1:34" x14ac:dyDescent="0.3">
      <c r="A200" s="10">
        <v>8912036</v>
      </c>
      <c r="B200" s="10" t="s">
        <v>300</v>
      </c>
      <c r="C200" s="11">
        <v>296</v>
      </c>
      <c r="D200" s="12">
        <v>1488675.5881000001</v>
      </c>
      <c r="E200" s="25">
        <v>0</v>
      </c>
      <c r="F200" s="25">
        <v>0</v>
      </c>
      <c r="G200" s="15"/>
      <c r="H200" s="12">
        <v>1515992.4626406806</v>
      </c>
      <c r="I200" s="12">
        <v>0</v>
      </c>
      <c r="J200" s="12">
        <v>0</v>
      </c>
      <c r="K200" s="26">
        <v>27316.874540680554</v>
      </c>
      <c r="L200" s="26">
        <v>42072.286145305727</v>
      </c>
      <c r="M200" s="26">
        <v>-14755.411604625173</v>
      </c>
      <c r="N200" s="15"/>
      <c r="O200" s="12">
        <v>1510320.6332184353</v>
      </c>
      <c r="P200" s="12">
        <v>0</v>
      </c>
      <c r="Q200" s="12">
        <v>0</v>
      </c>
      <c r="R200" s="26">
        <v>21645.045118435286</v>
      </c>
      <c r="S200" s="15"/>
      <c r="T200" s="12">
        <v>1510201.0577335223</v>
      </c>
      <c r="U200" s="12">
        <v>0</v>
      </c>
      <c r="V200" s="12">
        <v>0</v>
      </c>
      <c r="W200" s="26">
        <v>21525.469633522211</v>
      </c>
      <c r="X200" s="15"/>
      <c r="Y200" s="12">
        <v>1510540.899658527</v>
      </c>
      <c r="Z200" s="12">
        <v>0</v>
      </c>
      <c r="AA200" s="12">
        <v>0</v>
      </c>
      <c r="AB200" s="26">
        <v>21865.311558526941</v>
      </c>
      <c r="AC200" s="15"/>
      <c r="AD200" s="12">
        <v>1510425.7193764576</v>
      </c>
      <c r="AE200" s="12">
        <v>0</v>
      </c>
      <c r="AF200" s="12">
        <v>0</v>
      </c>
      <c r="AG200" s="26">
        <v>21750.13127645757</v>
      </c>
      <c r="AH200" s="15"/>
    </row>
    <row r="201" spans="1:34" x14ac:dyDescent="0.3">
      <c r="A201" s="10">
        <v>8912037</v>
      </c>
      <c r="B201" s="10" t="s">
        <v>47</v>
      </c>
      <c r="C201" s="11">
        <v>199</v>
      </c>
      <c r="D201" s="12">
        <v>1220782.9344000001</v>
      </c>
      <c r="E201" s="25">
        <v>0</v>
      </c>
      <c r="F201" s="25">
        <v>0</v>
      </c>
      <c r="G201" s="15"/>
      <c r="H201" s="12">
        <v>1242739.8775208236</v>
      </c>
      <c r="I201" s="12">
        <v>0</v>
      </c>
      <c r="J201" s="12">
        <v>0</v>
      </c>
      <c r="K201" s="26">
        <v>21956.943120823475</v>
      </c>
      <c r="L201" s="26">
        <v>33951.700959698297</v>
      </c>
      <c r="M201" s="26">
        <v>-11994.757838874822</v>
      </c>
      <c r="N201" s="15"/>
      <c r="O201" s="12">
        <v>1238200.2469767083</v>
      </c>
      <c r="P201" s="12">
        <v>0</v>
      </c>
      <c r="Q201" s="12">
        <v>0</v>
      </c>
      <c r="R201" s="26">
        <v>17417.312576708151</v>
      </c>
      <c r="S201" s="15"/>
      <c r="T201" s="12">
        <v>1238001.0553607843</v>
      </c>
      <c r="U201" s="12">
        <v>0</v>
      </c>
      <c r="V201" s="12">
        <v>0</v>
      </c>
      <c r="W201" s="26">
        <v>17218.120960784145</v>
      </c>
      <c r="X201" s="15"/>
      <c r="Y201" s="12">
        <v>1238375.9091525846</v>
      </c>
      <c r="Z201" s="12">
        <v>0</v>
      </c>
      <c r="AA201" s="12">
        <v>0</v>
      </c>
      <c r="AB201" s="26">
        <v>17592.974752584472</v>
      </c>
      <c r="AC201" s="15"/>
      <c r="AD201" s="12">
        <v>1238185.1192153299</v>
      </c>
      <c r="AE201" s="12">
        <v>0</v>
      </c>
      <c r="AF201" s="12">
        <v>0</v>
      </c>
      <c r="AG201" s="26">
        <v>17402.184815329732</v>
      </c>
      <c r="AH201" s="15"/>
    </row>
    <row r="202" spans="1:34" x14ac:dyDescent="0.3">
      <c r="A202" s="10">
        <v>8912038</v>
      </c>
      <c r="B202" s="10" t="s">
        <v>253</v>
      </c>
      <c r="C202" s="11">
        <v>264</v>
      </c>
      <c r="D202" s="12">
        <v>1364705.7822</v>
      </c>
      <c r="E202" s="25">
        <v>0</v>
      </c>
      <c r="F202" s="25">
        <v>0</v>
      </c>
      <c r="G202" s="15"/>
      <c r="H202" s="12">
        <v>1389439.7395093685</v>
      </c>
      <c r="I202" s="12">
        <v>0</v>
      </c>
      <c r="J202" s="12">
        <v>0</v>
      </c>
      <c r="K202" s="26">
        <v>24733.957309368532</v>
      </c>
      <c r="L202" s="26">
        <v>38169.544605481904</v>
      </c>
      <c r="M202" s="26">
        <v>-13435.587296113372</v>
      </c>
      <c r="N202" s="15"/>
      <c r="O202" s="12">
        <v>1384291.1998054499</v>
      </c>
      <c r="P202" s="12">
        <v>0</v>
      </c>
      <c r="Q202" s="12">
        <v>0</v>
      </c>
      <c r="R202" s="26">
        <v>19585.417605449911</v>
      </c>
      <c r="S202" s="15"/>
      <c r="T202" s="12">
        <v>1384134.9750502354</v>
      </c>
      <c r="U202" s="12">
        <v>0</v>
      </c>
      <c r="V202" s="12">
        <v>0</v>
      </c>
      <c r="W202" s="26">
        <v>19429.192850235384</v>
      </c>
      <c r="X202" s="15"/>
      <c r="Y202" s="12">
        <v>1384491.7187552764</v>
      </c>
      <c r="Z202" s="12">
        <v>0</v>
      </c>
      <c r="AA202" s="12">
        <v>0</v>
      </c>
      <c r="AB202" s="26">
        <v>19785.936555276392</v>
      </c>
      <c r="AC202" s="15"/>
      <c r="AD202" s="12">
        <v>1384341.5109971385</v>
      </c>
      <c r="AE202" s="12">
        <v>0</v>
      </c>
      <c r="AF202" s="12">
        <v>0</v>
      </c>
      <c r="AG202" s="26">
        <v>19635.728797138436</v>
      </c>
      <c r="AH202" s="15"/>
    </row>
    <row r="203" spans="1:34" x14ac:dyDescent="0.3">
      <c r="A203" s="10">
        <v>8912039</v>
      </c>
      <c r="B203" s="10" t="s">
        <v>291</v>
      </c>
      <c r="C203" s="11">
        <v>187</v>
      </c>
      <c r="D203" s="12">
        <v>1000032.2753000001</v>
      </c>
      <c r="E203" s="25">
        <v>0</v>
      </c>
      <c r="F203" s="25">
        <v>0</v>
      </c>
      <c r="G203" s="15"/>
      <c r="H203" s="12">
        <v>1017782.0849165715</v>
      </c>
      <c r="I203" s="12">
        <v>0</v>
      </c>
      <c r="J203" s="12">
        <v>0</v>
      </c>
      <c r="K203" s="26">
        <v>17749.809616571409</v>
      </c>
      <c r="L203" s="26">
        <v>27831.889024051838</v>
      </c>
      <c r="M203" s="26">
        <v>-10082.079407480429</v>
      </c>
      <c r="N203" s="15"/>
      <c r="O203" s="12">
        <v>1014183.7462664893</v>
      </c>
      <c r="P203" s="12">
        <v>0</v>
      </c>
      <c r="Q203" s="12">
        <v>0</v>
      </c>
      <c r="R203" s="26">
        <v>14151.470966489171</v>
      </c>
      <c r="S203" s="15"/>
      <c r="T203" s="12">
        <v>1013919.7466749263</v>
      </c>
      <c r="U203" s="12">
        <v>0</v>
      </c>
      <c r="V203" s="12">
        <v>0</v>
      </c>
      <c r="W203" s="26">
        <v>13887.471374926157</v>
      </c>
      <c r="X203" s="15"/>
      <c r="Y203" s="12">
        <v>1014323.140352377</v>
      </c>
      <c r="Z203" s="12">
        <v>0</v>
      </c>
      <c r="AA203" s="12">
        <v>0</v>
      </c>
      <c r="AB203" s="26">
        <v>14290.865052376874</v>
      </c>
      <c r="AC203" s="15"/>
      <c r="AD203" s="12">
        <v>1014067.3654432828</v>
      </c>
      <c r="AE203" s="12">
        <v>0</v>
      </c>
      <c r="AF203" s="12">
        <v>0</v>
      </c>
      <c r="AG203" s="26">
        <v>14035.090143282665</v>
      </c>
      <c r="AH203" s="15"/>
    </row>
    <row r="204" spans="1:34" x14ac:dyDescent="0.3">
      <c r="A204" s="10">
        <v>8912040</v>
      </c>
      <c r="B204" s="10" t="s">
        <v>198</v>
      </c>
      <c r="C204" s="11">
        <v>79</v>
      </c>
      <c r="D204" s="12">
        <v>508923.13870000001</v>
      </c>
      <c r="E204" s="25">
        <v>2539.0074687009942</v>
      </c>
      <c r="F204" s="25">
        <v>0</v>
      </c>
      <c r="G204" s="15"/>
      <c r="H204" s="12">
        <v>515142.23727968754</v>
      </c>
      <c r="I204" s="12">
        <v>0</v>
      </c>
      <c r="J204" s="12">
        <v>0</v>
      </c>
      <c r="K204" s="26">
        <v>6219.098579687532</v>
      </c>
      <c r="L204" s="26">
        <v>11329.512964300986</v>
      </c>
      <c r="M204" s="26">
        <v>-5110.4143846134539</v>
      </c>
      <c r="N204" s="15"/>
      <c r="O204" s="12">
        <v>513584.01534318185</v>
      </c>
      <c r="P204" s="12">
        <v>0</v>
      </c>
      <c r="Q204" s="12">
        <v>0</v>
      </c>
      <c r="R204" s="26">
        <v>4660.8766431818367</v>
      </c>
      <c r="S204" s="15"/>
      <c r="T204" s="12">
        <v>513176.95742840908</v>
      </c>
      <c r="U204" s="12">
        <v>0</v>
      </c>
      <c r="V204" s="12">
        <v>0</v>
      </c>
      <c r="W204" s="26">
        <v>4253.8187284090673</v>
      </c>
      <c r="X204" s="15"/>
      <c r="Y204" s="12">
        <v>513644.35819829546</v>
      </c>
      <c r="Z204" s="12">
        <v>0</v>
      </c>
      <c r="AA204" s="12">
        <v>0</v>
      </c>
      <c r="AB204" s="26">
        <v>4721.2194982954534</v>
      </c>
      <c r="AC204" s="15"/>
      <c r="AD204" s="12">
        <v>513252.1177409091</v>
      </c>
      <c r="AE204" s="12">
        <v>0</v>
      </c>
      <c r="AF204" s="12">
        <v>0</v>
      </c>
      <c r="AG204" s="26">
        <v>4328.9790409090929</v>
      </c>
      <c r="AH204" s="15"/>
    </row>
    <row r="205" spans="1:34" x14ac:dyDescent="0.3">
      <c r="A205" s="10">
        <v>8912041</v>
      </c>
      <c r="B205" s="10" t="s">
        <v>302</v>
      </c>
      <c r="C205" s="11">
        <v>241.75000000000003</v>
      </c>
      <c r="D205" s="12">
        <v>1149691.1375999998</v>
      </c>
      <c r="E205" s="25">
        <v>0</v>
      </c>
      <c r="F205" s="25">
        <v>0</v>
      </c>
      <c r="G205" s="15"/>
      <c r="H205" s="12">
        <v>1170647.0706080236</v>
      </c>
      <c r="I205" s="12">
        <v>0</v>
      </c>
      <c r="J205" s="12">
        <v>0</v>
      </c>
      <c r="K205" s="26">
        <v>20955.933008023771</v>
      </c>
      <c r="L205" s="26">
        <v>5457.5800241646357</v>
      </c>
      <c r="M205" s="26">
        <v>15498.352983859135</v>
      </c>
      <c r="N205" s="15"/>
      <c r="O205" s="12">
        <v>1166399.614765787</v>
      </c>
      <c r="P205" s="12">
        <v>0</v>
      </c>
      <c r="Q205" s="12">
        <v>0</v>
      </c>
      <c r="R205" s="26">
        <v>16708.477165787248</v>
      </c>
      <c r="S205" s="15"/>
      <c r="T205" s="12">
        <v>1166181.3552352793</v>
      </c>
      <c r="U205" s="12">
        <v>0</v>
      </c>
      <c r="V205" s="12">
        <v>0</v>
      </c>
      <c r="W205" s="26">
        <v>16490.217635279521</v>
      </c>
      <c r="X205" s="15"/>
      <c r="Y205" s="12">
        <v>1166563.8294655816</v>
      </c>
      <c r="Z205" s="12">
        <v>0</v>
      </c>
      <c r="AA205" s="12">
        <v>0</v>
      </c>
      <c r="AB205" s="26">
        <v>16872.691865581786</v>
      </c>
      <c r="AC205" s="15"/>
      <c r="AD205" s="12">
        <v>1166348.4252222183</v>
      </c>
      <c r="AE205" s="12">
        <v>0</v>
      </c>
      <c r="AF205" s="12">
        <v>0</v>
      </c>
      <c r="AG205" s="26">
        <v>16657.287622218486</v>
      </c>
      <c r="AH205" s="15"/>
    </row>
    <row r="206" spans="1:34" x14ac:dyDescent="0.3">
      <c r="A206" s="10">
        <v>8912087</v>
      </c>
      <c r="B206" s="10" t="s">
        <v>114</v>
      </c>
      <c r="C206" s="11">
        <v>298</v>
      </c>
      <c r="D206" s="12">
        <v>1369409.7938999999</v>
      </c>
      <c r="E206" s="25">
        <v>5845.5498272700834</v>
      </c>
      <c r="F206" s="25">
        <v>3670.1147349562962</v>
      </c>
      <c r="G206" s="15"/>
      <c r="H206" s="12">
        <v>1384602.7633226085</v>
      </c>
      <c r="I206" s="12">
        <v>0</v>
      </c>
      <c r="J206" s="12">
        <v>0</v>
      </c>
      <c r="K206" s="26">
        <v>15192.969422608614</v>
      </c>
      <c r="L206" s="26">
        <v>28695.913456428796</v>
      </c>
      <c r="M206" s="26">
        <v>-13502.944033820182</v>
      </c>
      <c r="N206" s="15"/>
      <c r="O206" s="12">
        <v>1379476.9552004109</v>
      </c>
      <c r="P206" s="12">
        <v>0</v>
      </c>
      <c r="Q206" s="12">
        <v>0</v>
      </c>
      <c r="R206" s="26">
        <v>10067.161300410982</v>
      </c>
      <c r="S206" s="15"/>
      <c r="T206" s="12">
        <v>1379319.2732927836</v>
      </c>
      <c r="U206" s="12">
        <v>0</v>
      </c>
      <c r="V206" s="12">
        <v>0</v>
      </c>
      <c r="W206" s="26">
        <v>9909.4793927837163</v>
      </c>
      <c r="X206" s="15"/>
      <c r="Y206" s="12">
        <v>1379675.9250821946</v>
      </c>
      <c r="Z206" s="12">
        <v>0</v>
      </c>
      <c r="AA206" s="12">
        <v>0</v>
      </c>
      <c r="AB206" s="26">
        <v>10266.131182194687</v>
      </c>
      <c r="AC206" s="15"/>
      <c r="AD206" s="12">
        <v>1379523.7798131602</v>
      </c>
      <c r="AE206" s="12">
        <v>0</v>
      </c>
      <c r="AF206" s="12">
        <v>0</v>
      </c>
      <c r="AG206" s="26">
        <v>10113.985913160257</v>
      </c>
      <c r="AH206" s="15"/>
    </row>
    <row r="207" spans="1:34" x14ac:dyDescent="0.3">
      <c r="A207" s="10">
        <v>8912120</v>
      </c>
      <c r="B207" s="10" t="s">
        <v>3</v>
      </c>
      <c r="C207" s="11">
        <v>314</v>
      </c>
      <c r="D207" s="12">
        <v>1434415.7520999999</v>
      </c>
      <c r="E207" s="25">
        <v>0</v>
      </c>
      <c r="F207" s="25">
        <v>16458.943111110944</v>
      </c>
      <c r="G207" s="15"/>
      <c r="H207" s="12">
        <v>1451787.9103999999</v>
      </c>
      <c r="I207" s="12">
        <v>0</v>
      </c>
      <c r="J207" s="12">
        <v>7952.7536853328347</v>
      </c>
      <c r="K207" s="26">
        <v>17372.15830000001</v>
      </c>
      <c r="L207" s="26">
        <v>31502.15830000001</v>
      </c>
      <c r="M207" s="26">
        <v>-14130</v>
      </c>
      <c r="N207" s="15"/>
      <c r="O207" s="12">
        <v>1451787.9103999999</v>
      </c>
      <c r="P207" s="12">
        <v>0</v>
      </c>
      <c r="Q207" s="12">
        <v>13327.189970369916</v>
      </c>
      <c r="R207" s="26">
        <v>17372.15830000001</v>
      </c>
      <c r="S207" s="15"/>
      <c r="T207" s="12">
        <v>1451787.9103999999</v>
      </c>
      <c r="U207" s="12">
        <v>0</v>
      </c>
      <c r="V207" s="12">
        <v>13467.651244444074</v>
      </c>
      <c r="W207" s="26">
        <v>17372.15830000001</v>
      </c>
      <c r="X207" s="15"/>
      <c r="Y207" s="12">
        <v>1451787.9103999999</v>
      </c>
      <c r="Z207" s="12">
        <v>0</v>
      </c>
      <c r="AA207" s="12">
        <v>13118.290133333299</v>
      </c>
      <c r="AB207" s="26">
        <v>17372.15830000001</v>
      </c>
      <c r="AC207" s="15"/>
      <c r="AD207" s="12">
        <v>1451787.9103999999</v>
      </c>
      <c r="AE207" s="12">
        <v>0</v>
      </c>
      <c r="AF207" s="12">
        <v>13253.282977777533</v>
      </c>
      <c r="AG207" s="26">
        <v>17372.15830000001</v>
      </c>
      <c r="AH207" s="15"/>
    </row>
    <row r="208" spans="1:34" x14ac:dyDescent="0.3">
      <c r="A208" s="10">
        <v>8912201</v>
      </c>
      <c r="B208" s="10" t="s">
        <v>61</v>
      </c>
      <c r="C208" s="11">
        <v>274</v>
      </c>
      <c r="D208" s="12">
        <v>1252857.5755</v>
      </c>
      <c r="E208" s="25">
        <v>640.58665580134766</v>
      </c>
      <c r="F208" s="25">
        <v>19331.905419775983</v>
      </c>
      <c r="G208" s="15"/>
      <c r="H208" s="12">
        <v>1267830.9439999999</v>
      </c>
      <c r="I208" s="12">
        <v>0</v>
      </c>
      <c r="J208" s="12">
        <v>12669.164977751672</v>
      </c>
      <c r="K208" s="26">
        <v>14973.368499999866</v>
      </c>
      <c r="L208" s="26">
        <v>27303.368544198573</v>
      </c>
      <c r="M208" s="26">
        <v>-12330.000044198707</v>
      </c>
      <c r="N208" s="15"/>
      <c r="O208" s="12">
        <v>1267830.9439999999</v>
      </c>
      <c r="P208" s="12">
        <v>0</v>
      </c>
      <c r="Q208" s="12">
        <v>17264.654033581959</v>
      </c>
      <c r="R208" s="26">
        <v>14973.368499999866</v>
      </c>
      <c r="S208" s="15"/>
      <c r="T208" s="12">
        <v>1267830.9439999999</v>
      </c>
      <c r="U208" s="12">
        <v>0</v>
      </c>
      <c r="V208" s="12">
        <v>17459.241819029907</v>
      </c>
      <c r="W208" s="26">
        <v>14973.368499999866</v>
      </c>
      <c r="X208" s="15"/>
      <c r="Y208" s="12">
        <v>1267830.9439999999</v>
      </c>
      <c r="Z208" s="12">
        <v>0</v>
      </c>
      <c r="AA208" s="12">
        <v>17086.362443096936</v>
      </c>
      <c r="AB208" s="26">
        <v>14973.368499999866</v>
      </c>
      <c r="AC208" s="15"/>
      <c r="AD208" s="12">
        <v>1267830.9439999999</v>
      </c>
      <c r="AE208" s="12">
        <v>0</v>
      </c>
      <c r="AF208" s="12">
        <v>17273.633470149245</v>
      </c>
      <c r="AG208" s="26">
        <v>14973.368499999866</v>
      </c>
      <c r="AH208" s="15"/>
    </row>
    <row r="209" spans="1:34" x14ac:dyDescent="0.3">
      <c r="A209" s="10">
        <v>8912203</v>
      </c>
      <c r="B209" s="10" t="s">
        <v>172</v>
      </c>
      <c r="C209" s="11">
        <v>405</v>
      </c>
      <c r="D209" s="12">
        <v>1856042.0416000001</v>
      </c>
      <c r="E209" s="25">
        <v>3942.380282553599</v>
      </c>
      <c r="F209" s="25">
        <v>37720.630270077381</v>
      </c>
      <c r="G209" s="15"/>
      <c r="H209" s="12">
        <v>1875077.7688</v>
      </c>
      <c r="I209" s="12">
        <v>0</v>
      </c>
      <c r="J209" s="12">
        <v>27552.916732026264</v>
      </c>
      <c r="K209" s="26">
        <v>19035.727199999848</v>
      </c>
      <c r="L209" s="26">
        <v>37260.727217446314</v>
      </c>
      <c r="M209" s="26">
        <v>-18225.000017446466</v>
      </c>
      <c r="N209" s="15"/>
      <c r="O209" s="12">
        <v>1875077.7688</v>
      </c>
      <c r="P209" s="12">
        <v>0</v>
      </c>
      <c r="Q209" s="12">
        <v>34574.779503525933</v>
      </c>
      <c r="R209" s="26">
        <v>19035.727199999848</v>
      </c>
      <c r="S209" s="15"/>
      <c r="T209" s="12">
        <v>1875077.7688</v>
      </c>
      <c r="U209" s="12">
        <v>0</v>
      </c>
      <c r="V209" s="12">
        <v>34599.584394799778</v>
      </c>
      <c r="W209" s="26">
        <v>19035.727199999848</v>
      </c>
      <c r="X209" s="15"/>
      <c r="Y209" s="12">
        <v>1875077.7688</v>
      </c>
      <c r="Z209" s="12">
        <v>0</v>
      </c>
      <c r="AA209" s="12">
        <v>34302.307189436164</v>
      </c>
      <c r="AB209" s="26">
        <v>19035.727199999848</v>
      </c>
      <c r="AC209" s="15"/>
      <c r="AD209" s="12">
        <v>1875077.7688</v>
      </c>
      <c r="AE209" s="12">
        <v>0</v>
      </c>
      <c r="AF209" s="12">
        <v>34326.672557258047</v>
      </c>
      <c r="AG209" s="26">
        <v>19035.727199999848</v>
      </c>
      <c r="AH209" s="15"/>
    </row>
    <row r="210" spans="1:34" x14ac:dyDescent="0.3">
      <c r="A210" s="10">
        <v>8912206</v>
      </c>
      <c r="B210" s="10" t="s">
        <v>138</v>
      </c>
      <c r="C210" s="11">
        <v>198</v>
      </c>
      <c r="D210" s="12">
        <v>919045.47100000002</v>
      </c>
      <c r="E210" s="25">
        <v>0</v>
      </c>
      <c r="F210" s="25">
        <v>0</v>
      </c>
      <c r="G210" s="15"/>
      <c r="H210" s="12">
        <v>935459.52037177363</v>
      </c>
      <c r="I210" s="12">
        <v>0</v>
      </c>
      <c r="J210" s="12">
        <v>0</v>
      </c>
      <c r="K210" s="26">
        <v>16414.04937177361</v>
      </c>
      <c r="L210" s="26">
        <v>25652.735072807642</v>
      </c>
      <c r="M210" s="26">
        <v>-9238.6857010340318</v>
      </c>
      <c r="N210" s="15"/>
      <c r="O210" s="12">
        <v>932178.61776157655</v>
      </c>
      <c r="P210" s="12">
        <v>0</v>
      </c>
      <c r="Q210" s="12">
        <v>0</v>
      </c>
      <c r="R210" s="26">
        <v>13133.146761576529</v>
      </c>
      <c r="S210" s="15"/>
      <c r="T210" s="12">
        <v>931892.24051034485</v>
      </c>
      <c r="U210" s="12">
        <v>0</v>
      </c>
      <c r="V210" s="12">
        <v>0</v>
      </c>
      <c r="W210" s="26">
        <v>12846.769510344835</v>
      </c>
      <c r="X210" s="15"/>
      <c r="Y210" s="12">
        <v>932305.8801211823</v>
      </c>
      <c r="Z210" s="12">
        <v>0</v>
      </c>
      <c r="AA210" s="12">
        <v>0</v>
      </c>
      <c r="AB210" s="26">
        <v>13260.409121182282</v>
      </c>
      <c r="AC210" s="15"/>
      <c r="AD210" s="12">
        <v>932029.68337733985</v>
      </c>
      <c r="AE210" s="12">
        <v>0</v>
      </c>
      <c r="AF210" s="12">
        <v>0</v>
      </c>
      <c r="AG210" s="26">
        <v>12984.212377339834</v>
      </c>
      <c r="AH210" s="15"/>
    </row>
    <row r="211" spans="1:34" x14ac:dyDescent="0.3">
      <c r="A211" s="10">
        <v>8912222</v>
      </c>
      <c r="B211" s="10" t="s">
        <v>8</v>
      </c>
      <c r="C211" s="11">
        <v>205</v>
      </c>
      <c r="D211" s="12">
        <v>1061666.2414000002</v>
      </c>
      <c r="E211" s="25">
        <v>2573.8897441683739</v>
      </c>
      <c r="F211" s="25">
        <v>0</v>
      </c>
      <c r="G211" s="15"/>
      <c r="H211" s="12">
        <v>1078281.1046860826</v>
      </c>
      <c r="I211" s="12">
        <v>0</v>
      </c>
      <c r="J211" s="12">
        <v>0</v>
      </c>
      <c r="K211" s="26">
        <v>16614.8632860824</v>
      </c>
      <c r="L211" s="26">
        <v>27035.464787181234</v>
      </c>
      <c r="M211" s="26">
        <v>-10420.601501098834</v>
      </c>
      <c r="N211" s="15"/>
      <c r="O211" s="12">
        <v>1074408.9007321463</v>
      </c>
      <c r="P211" s="12">
        <v>0</v>
      </c>
      <c r="Q211" s="12">
        <v>0</v>
      </c>
      <c r="R211" s="26">
        <v>12742.65933214617</v>
      </c>
      <c r="S211" s="15"/>
      <c r="T211" s="12">
        <v>1074163.4335381445</v>
      </c>
      <c r="U211" s="12">
        <v>0</v>
      </c>
      <c r="V211" s="12">
        <v>0</v>
      </c>
      <c r="W211" s="26">
        <v>12497.192138144281</v>
      </c>
      <c r="X211" s="15"/>
      <c r="Y211" s="12">
        <v>1074559.1238296158</v>
      </c>
      <c r="Z211" s="12">
        <v>0</v>
      </c>
      <c r="AA211" s="12">
        <v>0</v>
      </c>
      <c r="AB211" s="26">
        <v>12892.882429615594</v>
      </c>
      <c r="AC211" s="15"/>
      <c r="AD211" s="12">
        <v>1074323.2327883788</v>
      </c>
      <c r="AE211" s="12">
        <v>0</v>
      </c>
      <c r="AF211" s="12">
        <v>0</v>
      </c>
      <c r="AG211" s="26">
        <v>12656.991388378665</v>
      </c>
      <c r="AH211" s="15"/>
    </row>
    <row r="212" spans="1:34" x14ac:dyDescent="0.3">
      <c r="A212" s="10">
        <v>8912226</v>
      </c>
      <c r="B212" s="10" t="s">
        <v>298</v>
      </c>
      <c r="C212" s="11">
        <v>225</v>
      </c>
      <c r="D212" s="12">
        <v>1179325.4789</v>
      </c>
      <c r="E212" s="25">
        <v>0</v>
      </c>
      <c r="F212" s="25">
        <v>0</v>
      </c>
      <c r="G212" s="15"/>
      <c r="H212" s="12">
        <v>1200833.9524695377</v>
      </c>
      <c r="I212" s="12">
        <v>0</v>
      </c>
      <c r="J212" s="12">
        <v>0</v>
      </c>
      <c r="K212" s="26">
        <v>21508.473569537746</v>
      </c>
      <c r="L212" s="26">
        <v>33184.87702821265</v>
      </c>
      <c r="M212" s="26">
        <v>-11676.403458674904</v>
      </c>
      <c r="N212" s="15"/>
      <c r="O212" s="12">
        <v>1196456.2568688509</v>
      </c>
      <c r="P212" s="12">
        <v>0</v>
      </c>
      <c r="Q212" s="12">
        <v>0</v>
      </c>
      <c r="R212" s="26">
        <v>17130.777968850918</v>
      </c>
      <c r="S212" s="15"/>
      <c r="T212" s="12">
        <v>1196245.9975216528</v>
      </c>
      <c r="U212" s="12">
        <v>0</v>
      </c>
      <c r="V212" s="12">
        <v>0</v>
      </c>
      <c r="W212" s="26">
        <v>16920.518621652853</v>
      </c>
      <c r="X212" s="15"/>
      <c r="Y212" s="12">
        <v>1196626.2483990437</v>
      </c>
      <c r="Z212" s="12">
        <v>0</v>
      </c>
      <c r="AA212" s="12">
        <v>0</v>
      </c>
      <c r="AB212" s="26">
        <v>17300.769499043701</v>
      </c>
      <c r="AC212" s="15"/>
      <c r="AD212" s="12">
        <v>1196424.0467952413</v>
      </c>
      <c r="AE212" s="12">
        <v>0</v>
      </c>
      <c r="AF212" s="12">
        <v>0</v>
      </c>
      <c r="AG212" s="26">
        <v>17098.567895241315</v>
      </c>
      <c r="AH212" s="15"/>
    </row>
    <row r="213" spans="1:34" x14ac:dyDescent="0.3">
      <c r="A213" s="10">
        <v>8912227</v>
      </c>
      <c r="B213" s="10" t="s">
        <v>297</v>
      </c>
      <c r="C213" s="11">
        <v>167</v>
      </c>
      <c r="D213" s="12">
        <v>879139.62769999995</v>
      </c>
      <c r="E213" s="25">
        <v>0</v>
      </c>
      <c r="F213" s="25">
        <v>0</v>
      </c>
      <c r="G213" s="15"/>
      <c r="H213" s="12">
        <v>895020.63622405031</v>
      </c>
      <c r="I213" s="12">
        <v>0</v>
      </c>
      <c r="J213" s="12">
        <v>0</v>
      </c>
      <c r="K213" s="26">
        <v>15881.008524050354</v>
      </c>
      <c r="L213" s="26">
        <v>24508.748784336494</v>
      </c>
      <c r="M213" s="26">
        <v>-8627.7402602861403</v>
      </c>
      <c r="N213" s="15"/>
      <c r="O213" s="12">
        <v>891902.17336224439</v>
      </c>
      <c r="P213" s="12">
        <v>0</v>
      </c>
      <c r="Q213" s="12">
        <v>0</v>
      </c>
      <c r="R213" s="26">
        <v>12762.545662244433</v>
      </c>
      <c r="S213" s="15"/>
      <c r="T213" s="12">
        <v>891604.11886896566</v>
      </c>
      <c r="U213" s="12">
        <v>0</v>
      </c>
      <c r="V213" s="12">
        <v>0</v>
      </c>
      <c r="W213" s="26">
        <v>12464.491168965702</v>
      </c>
      <c r="X213" s="15"/>
      <c r="Y213" s="12">
        <v>892023.19372168323</v>
      </c>
      <c r="Z213" s="12">
        <v>0</v>
      </c>
      <c r="AA213" s="12">
        <v>0</v>
      </c>
      <c r="AB213" s="26">
        <v>12883.566021683277</v>
      </c>
      <c r="AC213" s="15"/>
      <c r="AD213" s="12">
        <v>891735.67132367054</v>
      </c>
      <c r="AE213" s="12">
        <v>0</v>
      </c>
      <c r="AF213" s="12">
        <v>0</v>
      </c>
      <c r="AG213" s="26">
        <v>12596.043623670586</v>
      </c>
      <c r="AH213" s="15"/>
    </row>
    <row r="214" spans="1:34" x14ac:dyDescent="0.3">
      <c r="A214" s="10">
        <v>8912234</v>
      </c>
      <c r="B214" s="10" t="s">
        <v>139</v>
      </c>
      <c r="C214" s="11">
        <v>415</v>
      </c>
      <c r="D214" s="12">
        <v>1899637.6195</v>
      </c>
      <c r="E214" s="25">
        <v>210.07625250003767</v>
      </c>
      <c r="F214" s="25">
        <v>42108.719016251853</v>
      </c>
      <c r="G214" s="15"/>
      <c r="H214" s="12">
        <v>1921489.456</v>
      </c>
      <c r="I214" s="12">
        <v>0</v>
      </c>
      <c r="J214" s="12">
        <v>30222.10834632325</v>
      </c>
      <c r="K214" s="26">
        <v>21851.836499999976</v>
      </c>
      <c r="L214" s="26">
        <v>40526.836547499755</v>
      </c>
      <c r="M214" s="26">
        <v>-18675.00004749978</v>
      </c>
      <c r="N214" s="15"/>
      <c r="O214" s="12">
        <v>1921489.456</v>
      </c>
      <c r="P214" s="12">
        <v>0</v>
      </c>
      <c r="Q214" s="12">
        <v>37422.488721503643</v>
      </c>
      <c r="R214" s="26">
        <v>21851.836499999976</v>
      </c>
      <c r="S214" s="15"/>
      <c r="T214" s="12">
        <v>1921489.456</v>
      </c>
      <c r="U214" s="12">
        <v>0</v>
      </c>
      <c r="V214" s="12">
        <v>37434.798692089971</v>
      </c>
      <c r="W214" s="26">
        <v>21851.836499999976</v>
      </c>
      <c r="X214" s="15"/>
      <c r="Y214" s="12">
        <v>1921489.456</v>
      </c>
      <c r="Z214" s="12">
        <v>0</v>
      </c>
      <c r="AA214" s="12">
        <v>37143.379607307492</v>
      </c>
      <c r="AB214" s="26">
        <v>21851.836499999976</v>
      </c>
      <c r="AC214" s="15"/>
      <c r="AD214" s="12">
        <v>1921489.456</v>
      </c>
      <c r="AE214" s="12">
        <v>0</v>
      </c>
      <c r="AF214" s="12">
        <v>37157.680502992822</v>
      </c>
      <c r="AG214" s="26">
        <v>21851.836499999976</v>
      </c>
      <c r="AH214" s="15"/>
    </row>
    <row r="215" spans="1:34" x14ac:dyDescent="0.3">
      <c r="A215" s="10">
        <v>8912236</v>
      </c>
      <c r="B215" s="10" t="s">
        <v>140</v>
      </c>
      <c r="C215" s="11">
        <v>174</v>
      </c>
      <c r="D215" s="12">
        <v>880802.49699999997</v>
      </c>
      <c r="E215" s="25">
        <v>0</v>
      </c>
      <c r="F215" s="25">
        <v>0</v>
      </c>
      <c r="G215" s="15"/>
      <c r="H215" s="12">
        <v>896658.08803255809</v>
      </c>
      <c r="I215" s="12">
        <v>0</v>
      </c>
      <c r="J215" s="12">
        <v>0</v>
      </c>
      <c r="K215" s="26">
        <v>15855.591032558121</v>
      </c>
      <c r="L215" s="26">
        <v>24568.905155813787</v>
      </c>
      <c r="M215" s="26">
        <v>-8713.3141232556663</v>
      </c>
      <c r="N215" s="15"/>
      <c r="O215" s="12">
        <v>893535.25960930227</v>
      </c>
      <c r="P215" s="12">
        <v>0</v>
      </c>
      <c r="Q215" s="12">
        <v>0</v>
      </c>
      <c r="R215" s="26">
        <v>12732.762609302299</v>
      </c>
      <c r="S215" s="15"/>
      <c r="T215" s="12">
        <v>893237.45137674408</v>
      </c>
      <c r="U215" s="12">
        <v>0</v>
      </c>
      <c r="V215" s="12">
        <v>0</v>
      </c>
      <c r="W215" s="26">
        <v>12434.954376744106</v>
      </c>
      <c r="X215" s="15"/>
      <c r="Y215" s="12">
        <v>893656.4356558139</v>
      </c>
      <c r="Z215" s="12">
        <v>0</v>
      </c>
      <c r="AA215" s="12">
        <v>0</v>
      </c>
      <c r="AB215" s="26">
        <v>12853.938655813923</v>
      </c>
      <c r="AC215" s="15"/>
      <c r="AD215" s="12">
        <v>893369.82184186042</v>
      </c>
      <c r="AE215" s="12">
        <v>0</v>
      </c>
      <c r="AF215" s="12">
        <v>0</v>
      </c>
      <c r="AG215" s="26">
        <v>12567.324841860449</v>
      </c>
      <c r="AH215" s="15"/>
    </row>
    <row r="216" spans="1:34" x14ac:dyDescent="0.3">
      <c r="A216" s="10">
        <v>8912244</v>
      </c>
      <c r="B216" s="10" t="s">
        <v>10</v>
      </c>
      <c r="C216" s="11">
        <v>213</v>
      </c>
      <c r="D216" s="12">
        <v>973040.66460000002</v>
      </c>
      <c r="E216" s="25">
        <v>0</v>
      </c>
      <c r="F216" s="25">
        <v>5273.9222131146817</v>
      </c>
      <c r="G216" s="15"/>
      <c r="H216" s="12">
        <v>985305.91599999997</v>
      </c>
      <c r="I216" s="12">
        <v>0</v>
      </c>
      <c r="J216" s="12">
        <v>192.38609272835311</v>
      </c>
      <c r="K216" s="26">
        <v>12265.25139999995</v>
      </c>
      <c r="L216" s="26">
        <v>21850.251399999834</v>
      </c>
      <c r="M216" s="26">
        <v>-9584.9999999998836</v>
      </c>
      <c r="N216" s="15"/>
      <c r="O216" s="12">
        <v>985305.91599999997</v>
      </c>
      <c r="P216" s="12">
        <v>0</v>
      </c>
      <c r="Q216" s="12">
        <v>3680.9761904762127</v>
      </c>
      <c r="R216" s="26">
        <v>12265.25139999995</v>
      </c>
      <c r="S216" s="15"/>
      <c r="T216" s="12">
        <v>985305.91599999997</v>
      </c>
      <c r="U216" s="12">
        <v>0</v>
      </c>
      <c r="V216" s="12">
        <v>3952.920967213111</v>
      </c>
      <c r="W216" s="26">
        <v>12265.25139999995</v>
      </c>
      <c r="X216" s="15"/>
      <c r="Y216" s="12">
        <v>985305.91599999997</v>
      </c>
      <c r="Z216" s="12">
        <v>0</v>
      </c>
      <c r="AA216" s="12">
        <v>3545.6666264637606</v>
      </c>
      <c r="AB216" s="26">
        <v>12265.25139999995</v>
      </c>
      <c r="AC216" s="15"/>
      <c r="AD216" s="12">
        <v>985305.91599999997</v>
      </c>
      <c r="AE216" s="12">
        <v>0</v>
      </c>
      <c r="AF216" s="12">
        <v>3807.4993957844563</v>
      </c>
      <c r="AG216" s="26">
        <v>12265.25139999995</v>
      </c>
      <c r="AH216" s="15"/>
    </row>
    <row r="217" spans="1:34" x14ac:dyDescent="0.3">
      <c r="A217" s="10">
        <v>8912247</v>
      </c>
      <c r="B217" s="10" t="s">
        <v>11</v>
      </c>
      <c r="C217" s="11">
        <v>227</v>
      </c>
      <c r="D217" s="12">
        <v>1072346.8744000001</v>
      </c>
      <c r="E217" s="25">
        <v>0</v>
      </c>
      <c r="F217" s="25">
        <v>0</v>
      </c>
      <c r="G217" s="15"/>
      <c r="H217" s="12">
        <v>1091727.5263176472</v>
      </c>
      <c r="I217" s="12">
        <v>0</v>
      </c>
      <c r="J217" s="12">
        <v>0</v>
      </c>
      <c r="K217" s="26">
        <v>19380.651917647105</v>
      </c>
      <c r="L217" s="26">
        <v>30067.306121719303</v>
      </c>
      <c r="M217" s="26">
        <v>-10686.654204072198</v>
      </c>
      <c r="N217" s="15"/>
      <c r="O217" s="12">
        <v>1087799.0559927602</v>
      </c>
      <c r="P217" s="12">
        <v>0</v>
      </c>
      <c r="Q217" s="12">
        <v>0</v>
      </c>
      <c r="R217" s="26">
        <v>15452.181592760142</v>
      </c>
      <c r="S217" s="15"/>
      <c r="T217" s="12">
        <v>1087557.6487619909</v>
      </c>
      <c r="U217" s="12">
        <v>0</v>
      </c>
      <c r="V217" s="12">
        <v>0</v>
      </c>
      <c r="W217" s="26">
        <v>15210.774361990858</v>
      </c>
      <c r="X217" s="15"/>
      <c r="Y217" s="12">
        <v>1087951.5761285068</v>
      </c>
      <c r="Z217" s="12">
        <v>0</v>
      </c>
      <c r="AA217" s="12">
        <v>0</v>
      </c>
      <c r="AB217" s="26">
        <v>15604.701728506712</v>
      </c>
      <c r="AC217" s="15"/>
      <c r="AD217" s="12">
        <v>1087719.3115221721</v>
      </c>
      <c r="AE217" s="12">
        <v>0</v>
      </c>
      <c r="AF217" s="12">
        <v>0</v>
      </c>
      <c r="AG217" s="26">
        <v>15372.437122171978</v>
      </c>
      <c r="AH217" s="15"/>
    </row>
    <row r="218" spans="1:34" x14ac:dyDescent="0.3">
      <c r="A218" s="10">
        <v>8912274</v>
      </c>
      <c r="B218" s="10" t="s">
        <v>179</v>
      </c>
      <c r="C218" s="11">
        <v>354</v>
      </c>
      <c r="D218" s="12">
        <v>1739720.6193000001</v>
      </c>
      <c r="E218" s="25">
        <v>0</v>
      </c>
      <c r="F218" s="25">
        <v>0</v>
      </c>
      <c r="G218" s="15"/>
      <c r="H218" s="12">
        <v>1771832.4034748189</v>
      </c>
      <c r="I218" s="12">
        <v>0</v>
      </c>
      <c r="J218" s="12">
        <v>0</v>
      </c>
      <c r="K218" s="26">
        <v>32111.784174818778</v>
      </c>
      <c r="L218" s="26">
        <v>49083.110843544826</v>
      </c>
      <c r="M218" s="26">
        <v>-16971.326668726048</v>
      </c>
      <c r="N218" s="15"/>
      <c r="O218" s="12">
        <v>1765112.6638243324</v>
      </c>
      <c r="P218" s="12">
        <v>0</v>
      </c>
      <c r="Q218" s="12">
        <v>0</v>
      </c>
      <c r="R218" s="26">
        <v>25392.044524332276</v>
      </c>
      <c r="S218" s="15"/>
      <c r="T218" s="12">
        <v>1765067.012518358</v>
      </c>
      <c r="U218" s="12">
        <v>0</v>
      </c>
      <c r="V218" s="12">
        <v>0</v>
      </c>
      <c r="W218" s="26">
        <v>25346.393218357814</v>
      </c>
      <c r="X218" s="15"/>
      <c r="Y218" s="12">
        <v>1765373.1739168142</v>
      </c>
      <c r="Z218" s="12">
        <v>0</v>
      </c>
      <c r="AA218" s="12">
        <v>0</v>
      </c>
      <c r="AB218" s="26">
        <v>25652.554616814014</v>
      </c>
      <c r="AC218" s="15"/>
      <c r="AD218" s="12">
        <v>1765322.5112275793</v>
      </c>
      <c r="AE218" s="12">
        <v>0</v>
      </c>
      <c r="AF218" s="12">
        <v>0</v>
      </c>
      <c r="AG218" s="26">
        <v>25601.891927579185</v>
      </c>
      <c r="AH218" s="15"/>
    </row>
    <row r="219" spans="1:34" x14ac:dyDescent="0.3">
      <c r="A219" s="10">
        <v>8912302</v>
      </c>
      <c r="B219" s="10" t="s">
        <v>182</v>
      </c>
      <c r="C219" s="11">
        <v>176</v>
      </c>
      <c r="D219" s="12">
        <v>915933.49780000001</v>
      </c>
      <c r="E219" s="25">
        <v>0</v>
      </c>
      <c r="F219" s="25">
        <v>0</v>
      </c>
      <c r="G219" s="15"/>
      <c r="H219" s="12">
        <v>932390.99422565219</v>
      </c>
      <c r="I219" s="12">
        <v>0</v>
      </c>
      <c r="J219" s="12">
        <v>0</v>
      </c>
      <c r="K219" s="26">
        <v>16457.496425652178</v>
      </c>
      <c r="L219" s="26">
        <v>25514.453460736899</v>
      </c>
      <c r="M219" s="26">
        <v>-9056.9570350847207</v>
      </c>
      <c r="N219" s="15"/>
      <c r="O219" s="12">
        <v>929123.40470323677</v>
      </c>
      <c r="P219" s="12">
        <v>0</v>
      </c>
      <c r="Q219" s="12">
        <v>0</v>
      </c>
      <c r="R219" s="26">
        <v>13189.906903236755</v>
      </c>
      <c r="S219" s="15"/>
      <c r="T219" s="12">
        <v>928835.85791996203</v>
      </c>
      <c r="U219" s="12">
        <v>0</v>
      </c>
      <c r="V219" s="12">
        <v>0</v>
      </c>
      <c r="W219" s="26">
        <v>12902.360119962017</v>
      </c>
      <c r="X219" s="15"/>
      <c r="Y219" s="12">
        <v>929249.94690119801</v>
      </c>
      <c r="Z219" s="12">
        <v>0</v>
      </c>
      <c r="AA219" s="12">
        <v>0</v>
      </c>
      <c r="AB219" s="26">
        <v>13316.449101197999</v>
      </c>
      <c r="AC219" s="15"/>
      <c r="AD219" s="12">
        <v>928971.64222634991</v>
      </c>
      <c r="AE219" s="12">
        <v>0</v>
      </c>
      <c r="AF219" s="12">
        <v>0</v>
      </c>
      <c r="AG219" s="26">
        <v>13038.1444263499</v>
      </c>
      <c r="AH219" s="15"/>
    </row>
    <row r="220" spans="1:34" x14ac:dyDescent="0.3">
      <c r="A220" s="10">
        <v>8912310</v>
      </c>
      <c r="B220" s="10" t="s">
        <v>322</v>
      </c>
      <c r="C220" s="11">
        <v>651</v>
      </c>
      <c r="D220" s="12">
        <v>2970890.5545000001</v>
      </c>
      <c r="E220" s="25">
        <v>747.76159818634096</v>
      </c>
      <c r="F220" s="25">
        <v>66258.327802159358</v>
      </c>
      <c r="G220" s="15"/>
      <c r="H220" s="12">
        <v>3006582.7680000002</v>
      </c>
      <c r="I220" s="12">
        <v>0</v>
      </c>
      <c r="J220" s="12">
        <v>48616.294422325213</v>
      </c>
      <c r="K220" s="26">
        <v>35692.213500000071</v>
      </c>
      <c r="L220" s="26">
        <v>64987.21350181289</v>
      </c>
      <c r="M220" s="26">
        <v>-29295.000001812819</v>
      </c>
      <c r="N220" s="15"/>
      <c r="O220" s="12">
        <v>3006582.7680000002</v>
      </c>
      <c r="P220" s="12">
        <v>0</v>
      </c>
      <c r="Q220" s="12">
        <v>60223.145403644536</v>
      </c>
      <c r="R220" s="26">
        <v>35692.213500000071</v>
      </c>
      <c r="S220" s="15"/>
      <c r="T220" s="12">
        <v>3006582.7680000002</v>
      </c>
      <c r="U220" s="12">
        <v>0</v>
      </c>
      <c r="V220" s="12">
        <v>59926.753273016773</v>
      </c>
      <c r="W220" s="26">
        <v>35692.213500000071</v>
      </c>
      <c r="X220" s="15"/>
      <c r="Y220" s="12">
        <v>3006582.7680000002</v>
      </c>
      <c r="Z220" s="12">
        <v>0</v>
      </c>
      <c r="AA220" s="12">
        <v>59772.511109012645</v>
      </c>
      <c r="AB220" s="26">
        <v>35692.213500000071</v>
      </c>
      <c r="AC220" s="15"/>
      <c r="AD220" s="12">
        <v>3006582.7680000002</v>
      </c>
      <c r="AE220" s="12">
        <v>0</v>
      </c>
      <c r="AF220" s="12">
        <v>59490.24286299618</v>
      </c>
      <c r="AG220" s="26">
        <v>35692.213500000071</v>
      </c>
      <c r="AH220" s="15"/>
    </row>
    <row r="221" spans="1:34" x14ac:dyDescent="0.3">
      <c r="A221" s="10">
        <v>8912315</v>
      </c>
      <c r="B221" s="10" t="s">
        <v>323</v>
      </c>
      <c r="C221" s="11">
        <v>424</v>
      </c>
      <c r="D221" s="12">
        <v>1931439.1486</v>
      </c>
      <c r="E221" s="25">
        <v>0</v>
      </c>
      <c r="F221" s="25">
        <v>171850.24049692648</v>
      </c>
      <c r="G221" s="15"/>
      <c r="H221" s="12">
        <v>1961363.6864</v>
      </c>
      <c r="I221" s="12">
        <v>0</v>
      </c>
      <c r="J221" s="12">
        <v>169734.39773990819</v>
      </c>
      <c r="K221" s="26">
        <v>29924.537800000049</v>
      </c>
      <c r="L221" s="26">
        <v>49004.537800000282</v>
      </c>
      <c r="M221" s="26">
        <v>-19080.000000000233</v>
      </c>
      <c r="N221" s="15"/>
      <c r="O221" s="12">
        <v>1961363.6864</v>
      </c>
      <c r="P221" s="12">
        <v>0</v>
      </c>
      <c r="Q221" s="12">
        <v>176530.98489409545</v>
      </c>
      <c r="R221" s="26">
        <v>29924.537800000049</v>
      </c>
      <c r="S221" s="15"/>
      <c r="T221" s="12">
        <v>1961363.6864</v>
      </c>
      <c r="U221" s="12">
        <v>0</v>
      </c>
      <c r="V221" s="12">
        <v>176570.98510918231</v>
      </c>
      <c r="W221" s="26">
        <v>29924.537800000049</v>
      </c>
      <c r="X221" s="15"/>
      <c r="Y221" s="12">
        <v>1961363.6864</v>
      </c>
      <c r="Z221" s="12">
        <v>0</v>
      </c>
      <c r="AA221" s="12">
        <v>176267.62253142102</v>
      </c>
      <c r="AB221" s="26">
        <v>29924.537800000049</v>
      </c>
      <c r="AC221" s="15"/>
      <c r="AD221" s="12">
        <v>1961363.6864</v>
      </c>
      <c r="AE221" s="12">
        <v>0</v>
      </c>
      <c r="AF221" s="12">
        <v>176309.33387722075</v>
      </c>
      <c r="AG221" s="26">
        <v>29924.537800000049</v>
      </c>
      <c r="AH221" s="15"/>
    </row>
    <row r="222" spans="1:34" x14ac:dyDescent="0.3">
      <c r="A222" s="10">
        <v>8912352</v>
      </c>
      <c r="B222" s="10" t="s">
        <v>274</v>
      </c>
      <c r="C222" s="11">
        <v>204</v>
      </c>
      <c r="D222" s="12">
        <v>1058692.6103000001</v>
      </c>
      <c r="E222" s="25">
        <v>0</v>
      </c>
      <c r="F222" s="25">
        <v>0</v>
      </c>
      <c r="G222" s="15"/>
      <c r="H222" s="12">
        <v>1078015.7510944246</v>
      </c>
      <c r="I222" s="12">
        <v>0</v>
      </c>
      <c r="J222" s="12">
        <v>0</v>
      </c>
      <c r="K222" s="26">
        <v>19323.140794424573</v>
      </c>
      <c r="L222" s="26">
        <v>29564.620975877857</v>
      </c>
      <c r="M222" s="26">
        <v>-10241.480181453284</v>
      </c>
      <c r="N222" s="15"/>
      <c r="O222" s="12">
        <v>1074155.772911075</v>
      </c>
      <c r="P222" s="12">
        <v>0</v>
      </c>
      <c r="Q222" s="12">
        <v>0</v>
      </c>
      <c r="R222" s="26">
        <v>15463.162611074978</v>
      </c>
      <c r="S222" s="15"/>
      <c r="T222" s="12">
        <v>1073909.5333350685</v>
      </c>
      <c r="U222" s="12">
        <v>0</v>
      </c>
      <c r="V222" s="12">
        <v>0</v>
      </c>
      <c r="W222" s="26">
        <v>15216.923035068437</v>
      </c>
      <c r="X222" s="15"/>
      <c r="Y222" s="12">
        <v>1074305.793637146</v>
      </c>
      <c r="Z222" s="12">
        <v>0</v>
      </c>
      <c r="AA222" s="12">
        <v>0</v>
      </c>
      <c r="AB222" s="26">
        <v>15613.183337145951</v>
      </c>
      <c r="AC222" s="15"/>
      <c r="AD222" s="12">
        <v>1074069.2224543486</v>
      </c>
      <c r="AE222" s="12">
        <v>0</v>
      </c>
      <c r="AF222" s="12">
        <v>0</v>
      </c>
      <c r="AG222" s="26">
        <v>15376.612154348521</v>
      </c>
      <c r="AH222" s="15"/>
    </row>
    <row r="223" spans="1:34" x14ac:dyDescent="0.3">
      <c r="A223" s="10">
        <v>8912353</v>
      </c>
      <c r="B223" s="10" t="s">
        <v>275</v>
      </c>
      <c r="C223" s="11">
        <v>211</v>
      </c>
      <c r="D223" s="12">
        <v>996248.82920000004</v>
      </c>
      <c r="E223" s="25">
        <v>0</v>
      </c>
      <c r="F223" s="25">
        <v>0</v>
      </c>
      <c r="G223" s="15"/>
      <c r="H223" s="12">
        <v>1014380.7881627074</v>
      </c>
      <c r="I223" s="12">
        <v>0</v>
      </c>
      <c r="J223" s="12">
        <v>0</v>
      </c>
      <c r="K223" s="26">
        <v>18131.958962707315</v>
      </c>
      <c r="L223" s="26">
        <v>27792.944222743856</v>
      </c>
      <c r="M223" s="26">
        <v>-9660.9852600365411</v>
      </c>
      <c r="N223" s="15"/>
      <c r="O223" s="12">
        <v>1010772.5207366484</v>
      </c>
      <c r="P223" s="12">
        <v>0</v>
      </c>
      <c r="Q223" s="12">
        <v>0</v>
      </c>
      <c r="R223" s="26">
        <v>14523.691536648315</v>
      </c>
      <c r="S223" s="15"/>
      <c r="T223" s="12">
        <v>1010508.8392375691</v>
      </c>
      <c r="U223" s="12">
        <v>0</v>
      </c>
      <c r="V223" s="12">
        <v>0</v>
      </c>
      <c r="W223" s="26">
        <v>14260.010037569096</v>
      </c>
      <c r="X223" s="15"/>
      <c r="Y223" s="12">
        <v>1010912.677320442</v>
      </c>
      <c r="Z223" s="12">
        <v>0</v>
      </c>
      <c r="AA223" s="12">
        <v>0</v>
      </c>
      <c r="AB223" s="26">
        <v>14663.84812044201</v>
      </c>
      <c r="AC223" s="15"/>
      <c r="AD223" s="12">
        <v>1010659.4092375692</v>
      </c>
      <c r="AE223" s="12">
        <v>0</v>
      </c>
      <c r="AF223" s="12">
        <v>0</v>
      </c>
      <c r="AG223" s="26">
        <v>14410.580037569162</v>
      </c>
      <c r="AH223" s="15"/>
    </row>
    <row r="224" spans="1:34" x14ac:dyDescent="0.3">
      <c r="A224" s="10">
        <v>8912361</v>
      </c>
      <c r="B224" s="10" t="s">
        <v>187</v>
      </c>
      <c r="C224" s="11">
        <v>209</v>
      </c>
      <c r="D224" s="12">
        <v>1047799.6327999999</v>
      </c>
      <c r="E224" s="25">
        <v>0</v>
      </c>
      <c r="F224" s="25">
        <v>0</v>
      </c>
      <c r="G224" s="15"/>
      <c r="H224" s="12">
        <v>1066794.379024493</v>
      </c>
      <c r="I224" s="12">
        <v>0</v>
      </c>
      <c r="J224" s="12">
        <v>0</v>
      </c>
      <c r="K224" s="26">
        <v>18994.746224493138</v>
      </c>
      <c r="L224" s="26">
        <v>29208.564514086233</v>
      </c>
      <c r="M224" s="26">
        <v>-10213.818289593095</v>
      </c>
      <c r="N224" s="15"/>
      <c r="O224" s="12">
        <v>1062964.8108996279</v>
      </c>
      <c r="P224" s="12">
        <v>0</v>
      </c>
      <c r="Q224" s="12">
        <v>0</v>
      </c>
      <c r="R224" s="26">
        <v>15165.178099627956</v>
      </c>
      <c r="S224" s="15"/>
      <c r="T224" s="12">
        <v>1062716.3917913409</v>
      </c>
      <c r="U224" s="12">
        <v>0</v>
      </c>
      <c r="V224" s="12">
        <v>0</v>
      </c>
      <c r="W224" s="26">
        <v>14916.75899134099</v>
      </c>
      <c r="X224" s="15"/>
      <c r="Y224" s="12">
        <v>1063113.5998621508</v>
      </c>
      <c r="Z224" s="12">
        <v>0</v>
      </c>
      <c r="AA224" s="12">
        <v>0</v>
      </c>
      <c r="AB224" s="26">
        <v>15313.967062150943</v>
      </c>
      <c r="AC224" s="15"/>
      <c r="AD224" s="12">
        <v>1062874.5454413409</v>
      </c>
      <c r="AE224" s="12">
        <v>0</v>
      </c>
      <c r="AF224" s="12">
        <v>0</v>
      </c>
      <c r="AG224" s="26">
        <v>15074.912641340983</v>
      </c>
      <c r="AH224" s="15"/>
    </row>
    <row r="225" spans="1:34" x14ac:dyDescent="0.3">
      <c r="A225" s="10">
        <v>8912414</v>
      </c>
      <c r="B225" s="10" t="s">
        <v>12</v>
      </c>
      <c r="C225" s="11">
        <v>211</v>
      </c>
      <c r="D225" s="12">
        <v>1012962.144</v>
      </c>
      <c r="E225" s="25">
        <v>0</v>
      </c>
      <c r="F225" s="25">
        <v>0</v>
      </c>
      <c r="G225" s="15"/>
      <c r="H225" s="12">
        <v>1031154.3592109871</v>
      </c>
      <c r="I225" s="12">
        <v>0</v>
      </c>
      <c r="J225" s="12">
        <v>0</v>
      </c>
      <c r="K225" s="26">
        <v>18192.215210987139</v>
      </c>
      <c r="L225" s="26">
        <v>28328.187212154153</v>
      </c>
      <c r="M225" s="26">
        <v>-10135.972001167014</v>
      </c>
      <c r="N225" s="15"/>
      <c r="O225" s="12">
        <v>1027487.9110895291</v>
      </c>
      <c r="P225" s="12">
        <v>0</v>
      </c>
      <c r="Q225" s="12">
        <v>0</v>
      </c>
      <c r="R225" s="26">
        <v>14525.767089529079</v>
      </c>
      <c r="S225" s="15"/>
      <c r="T225" s="12">
        <v>1027228.243886763</v>
      </c>
      <c r="U225" s="12">
        <v>0</v>
      </c>
      <c r="V225" s="12">
        <v>0</v>
      </c>
      <c r="W225" s="26">
        <v>14266.099886763026</v>
      </c>
      <c r="X225" s="15"/>
      <c r="Y225" s="12">
        <v>1027630.1796567284</v>
      </c>
      <c r="Z225" s="12">
        <v>0</v>
      </c>
      <c r="AA225" s="12">
        <v>0</v>
      </c>
      <c r="AB225" s="26">
        <v>14668.035656728433</v>
      </c>
      <c r="AC225" s="15"/>
      <c r="AD225" s="12">
        <v>1027380.4112611474</v>
      </c>
      <c r="AE225" s="12">
        <v>0</v>
      </c>
      <c r="AF225" s="12">
        <v>0</v>
      </c>
      <c r="AG225" s="26">
        <v>14418.267261147383</v>
      </c>
      <c r="AH225" s="15"/>
    </row>
    <row r="226" spans="1:34" x14ac:dyDescent="0.3">
      <c r="A226" s="10">
        <v>8912417</v>
      </c>
      <c r="B226" s="10" t="s">
        <v>110</v>
      </c>
      <c r="C226" s="11">
        <v>210</v>
      </c>
      <c r="D226" s="12">
        <v>1000156.4029</v>
      </c>
      <c r="E226" s="25">
        <v>0</v>
      </c>
      <c r="F226" s="25">
        <v>0</v>
      </c>
      <c r="G226" s="15"/>
      <c r="H226" s="12">
        <v>1018005.5465875</v>
      </c>
      <c r="I226" s="12">
        <v>0</v>
      </c>
      <c r="J226" s="12">
        <v>0</v>
      </c>
      <c r="K226" s="26">
        <v>17849.143687500036</v>
      </c>
      <c r="L226" s="26">
        <v>27850.822343968321</v>
      </c>
      <c r="M226" s="26">
        <v>-10001.678656468284</v>
      </c>
      <c r="N226" s="15"/>
      <c r="O226" s="12">
        <v>1014386.0019986015</v>
      </c>
      <c r="P226" s="12">
        <v>0</v>
      </c>
      <c r="Q226" s="12">
        <v>0</v>
      </c>
      <c r="R226" s="26">
        <v>14229.599098601495</v>
      </c>
      <c r="S226" s="15"/>
      <c r="T226" s="12">
        <v>1014123.2397153847</v>
      </c>
      <c r="U226" s="12">
        <v>0</v>
      </c>
      <c r="V226" s="12">
        <v>0</v>
      </c>
      <c r="W226" s="26">
        <v>13966.836815384682</v>
      </c>
      <c r="X226" s="15"/>
      <c r="Y226" s="12">
        <v>1014526.2972520979</v>
      </c>
      <c r="Z226" s="12">
        <v>0</v>
      </c>
      <c r="AA226" s="12">
        <v>0</v>
      </c>
      <c r="AB226" s="26">
        <v>14369.894352097879</v>
      </c>
      <c r="AC226" s="15"/>
      <c r="AD226" s="12">
        <v>1014273.5962713287</v>
      </c>
      <c r="AE226" s="12">
        <v>0</v>
      </c>
      <c r="AF226" s="12">
        <v>0</v>
      </c>
      <c r="AG226" s="26">
        <v>14117.193371328758</v>
      </c>
      <c r="AH226" s="15"/>
    </row>
    <row r="227" spans="1:34" x14ac:dyDescent="0.3">
      <c r="A227" s="10">
        <v>8912418</v>
      </c>
      <c r="B227" s="10" t="s">
        <v>144</v>
      </c>
      <c r="C227" s="11">
        <v>171</v>
      </c>
      <c r="D227" s="12">
        <v>828442.96239999996</v>
      </c>
      <c r="E227" s="25">
        <v>0</v>
      </c>
      <c r="F227" s="25">
        <v>0</v>
      </c>
      <c r="G227" s="15"/>
      <c r="H227" s="12">
        <v>843205.23213278188</v>
      </c>
      <c r="I227" s="12">
        <v>0</v>
      </c>
      <c r="J227" s="12">
        <v>0</v>
      </c>
      <c r="K227" s="26">
        <v>14762.269732781919</v>
      </c>
      <c r="L227" s="26">
        <v>23128.803666988621</v>
      </c>
      <c r="M227" s="26">
        <v>-8366.5339342067018</v>
      </c>
      <c r="N227" s="15"/>
      <c r="O227" s="12">
        <v>840299.42908765806</v>
      </c>
      <c r="P227" s="12">
        <v>0</v>
      </c>
      <c r="Q227" s="12">
        <v>0</v>
      </c>
      <c r="R227" s="26">
        <v>11856.466687658103</v>
      </c>
      <c r="S227" s="15"/>
      <c r="T227" s="12">
        <v>839986.65896581346</v>
      </c>
      <c r="U227" s="12">
        <v>0</v>
      </c>
      <c r="V227" s="12">
        <v>0</v>
      </c>
      <c r="W227" s="26">
        <v>11543.696565813501</v>
      </c>
      <c r="X227" s="15"/>
      <c r="Y227" s="12">
        <v>840412.16284604021</v>
      </c>
      <c r="Z227" s="12">
        <v>0</v>
      </c>
      <c r="AA227" s="12">
        <v>0</v>
      </c>
      <c r="AB227" s="26">
        <v>11969.200446040253</v>
      </c>
      <c r="AC227" s="15"/>
      <c r="AD227" s="12">
        <v>840111.25157032395</v>
      </c>
      <c r="AE227" s="12">
        <v>0</v>
      </c>
      <c r="AF227" s="12">
        <v>0</v>
      </c>
      <c r="AG227" s="26">
        <v>11668.289170323987</v>
      </c>
      <c r="AH227" s="15"/>
    </row>
    <row r="228" spans="1:34" x14ac:dyDescent="0.3">
      <c r="A228" s="10">
        <v>8912571</v>
      </c>
      <c r="B228" s="10" t="s">
        <v>148</v>
      </c>
      <c r="C228" s="11">
        <v>430</v>
      </c>
      <c r="D228" s="12">
        <v>1956293.5305999999</v>
      </c>
      <c r="E228" s="25">
        <v>0</v>
      </c>
      <c r="F228" s="25">
        <v>150433.94475209457</v>
      </c>
      <c r="G228" s="15"/>
      <c r="H228" s="12">
        <v>1986419.226</v>
      </c>
      <c r="I228" s="12">
        <v>0</v>
      </c>
      <c r="J228" s="12">
        <v>147686.02700873674</v>
      </c>
      <c r="K228" s="26">
        <v>30125.695400000084</v>
      </c>
      <c r="L228" s="26">
        <v>49475.695399999851</v>
      </c>
      <c r="M228" s="26">
        <v>-19349.999999999767</v>
      </c>
      <c r="N228" s="15"/>
      <c r="O228" s="12">
        <v>1986419.226</v>
      </c>
      <c r="P228" s="12">
        <v>0</v>
      </c>
      <c r="Q228" s="12">
        <v>154687.53070132085</v>
      </c>
      <c r="R228" s="26">
        <v>30125.695400000084</v>
      </c>
      <c r="S228" s="15"/>
      <c r="T228" s="12">
        <v>1986419.226</v>
      </c>
      <c r="U228" s="12">
        <v>0</v>
      </c>
      <c r="V228" s="12">
        <v>154713.35306190629</v>
      </c>
      <c r="W228" s="26">
        <v>30125.695400000084</v>
      </c>
      <c r="X228" s="15"/>
      <c r="Y228" s="12">
        <v>1986419.226</v>
      </c>
      <c r="Z228" s="12">
        <v>0</v>
      </c>
      <c r="AA228" s="12">
        <v>154416.10158981825</v>
      </c>
      <c r="AB228" s="26">
        <v>30125.695400000084</v>
      </c>
      <c r="AC228" s="15"/>
      <c r="AD228" s="12">
        <v>1986419.226</v>
      </c>
      <c r="AE228" s="12">
        <v>0</v>
      </c>
      <c r="AF228" s="12">
        <v>154442.74149402045</v>
      </c>
      <c r="AG228" s="26">
        <v>30125.695400000084</v>
      </c>
      <c r="AH228" s="15"/>
    </row>
    <row r="229" spans="1:34" x14ac:dyDescent="0.3">
      <c r="A229" s="10">
        <v>8912585</v>
      </c>
      <c r="B229" s="10" t="s">
        <v>62</v>
      </c>
      <c r="C229" s="11">
        <v>415</v>
      </c>
      <c r="D229" s="12">
        <v>1893790.7159</v>
      </c>
      <c r="E229" s="25">
        <v>983.78376212000978</v>
      </c>
      <c r="F229" s="25">
        <v>89014.314229631796</v>
      </c>
      <c r="G229" s="15"/>
      <c r="H229" s="12">
        <v>1917580.3359999999</v>
      </c>
      <c r="I229" s="12">
        <v>0</v>
      </c>
      <c r="J229" s="12">
        <v>80826.653828116599</v>
      </c>
      <c r="K229" s="26">
        <v>23789.620099999942</v>
      </c>
      <c r="L229" s="26">
        <v>42464.620137880091</v>
      </c>
      <c r="M229" s="26">
        <v>-18675.000037880149</v>
      </c>
      <c r="N229" s="15"/>
      <c r="O229" s="12">
        <v>1917580.3359999999</v>
      </c>
      <c r="P229" s="12">
        <v>0</v>
      </c>
      <c r="Q229" s="12">
        <v>87818.62954965909</v>
      </c>
      <c r="R229" s="26">
        <v>23789.620099999942</v>
      </c>
      <c r="S229" s="15"/>
      <c r="T229" s="12">
        <v>1917580.3359999999</v>
      </c>
      <c r="U229" s="12">
        <v>0</v>
      </c>
      <c r="V229" s="12">
        <v>87845.421390293865</v>
      </c>
      <c r="W229" s="26">
        <v>23789.620099999942</v>
      </c>
      <c r="X229" s="15"/>
      <c r="Y229" s="12">
        <v>1917580.3359999999</v>
      </c>
      <c r="Z229" s="12">
        <v>0</v>
      </c>
      <c r="AA229" s="12">
        <v>87547.565565397963</v>
      </c>
      <c r="AB229" s="26">
        <v>23789.620099999942</v>
      </c>
      <c r="AC229" s="15"/>
      <c r="AD229" s="12">
        <v>1917580.3359999999</v>
      </c>
      <c r="AE229" s="12">
        <v>0</v>
      </c>
      <c r="AF229" s="12">
        <v>87575.429778211284</v>
      </c>
      <c r="AG229" s="26">
        <v>23789.620099999942</v>
      </c>
      <c r="AH229" s="15"/>
    </row>
    <row r="230" spans="1:34" x14ac:dyDescent="0.3">
      <c r="A230" s="10">
        <v>8912590</v>
      </c>
      <c r="B230" s="10" t="s">
        <v>63</v>
      </c>
      <c r="C230" s="11">
        <v>630</v>
      </c>
      <c r="D230" s="12">
        <v>2888623.9</v>
      </c>
      <c r="E230" s="25">
        <v>0</v>
      </c>
      <c r="F230" s="25">
        <v>146858.81293681683</v>
      </c>
      <c r="G230" s="15"/>
      <c r="H230" s="12">
        <v>2916926.4575999998</v>
      </c>
      <c r="I230" s="12">
        <v>0</v>
      </c>
      <c r="J230" s="12">
        <v>141495.4812717475</v>
      </c>
      <c r="K230" s="26">
        <v>28302.557599999942</v>
      </c>
      <c r="L230" s="26">
        <v>56652.557599999942</v>
      </c>
      <c r="M230" s="26">
        <v>-28350</v>
      </c>
      <c r="N230" s="15"/>
      <c r="O230" s="12">
        <v>2916926.4575999998</v>
      </c>
      <c r="P230" s="12">
        <v>0</v>
      </c>
      <c r="Q230" s="12">
        <v>152319.78917796444</v>
      </c>
      <c r="R230" s="26">
        <v>28302.557599999942</v>
      </c>
      <c r="S230" s="15"/>
      <c r="T230" s="12">
        <v>2916926.4575999998</v>
      </c>
      <c r="U230" s="12">
        <v>0</v>
      </c>
      <c r="V230" s="12">
        <v>152076.88184920326</v>
      </c>
      <c r="W230" s="26">
        <v>28302.557599999942</v>
      </c>
      <c r="X230" s="15"/>
      <c r="Y230" s="12">
        <v>2916926.4575999998</v>
      </c>
      <c r="Z230" s="12">
        <v>0</v>
      </c>
      <c r="AA230" s="12">
        <v>151900.52587543614</v>
      </c>
      <c r="AB230" s="26">
        <v>28302.557599999942</v>
      </c>
      <c r="AC230" s="15"/>
      <c r="AD230" s="12">
        <v>2916926.4575999998</v>
      </c>
      <c r="AE230" s="12">
        <v>0</v>
      </c>
      <c r="AF230" s="12">
        <v>151678.89220459899</v>
      </c>
      <c r="AG230" s="26">
        <v>28302.557599999942</v>
      </c>
      <c r="AH230" s="15"/>
    </row>
    <row r="231" spans="1:34" x14ac:dyDescent="0.3">
      <c r="A231" s="30">
        <v>8912634</v>
      </c>
      <c r="B231" s="31" t="s">
        <v>64</v>
      </c>
      <c r="C231" s="11">
        <v>427</v>
      </c>
      <c r="D231" s="12">
        <v>1976462.8959999999</v>
      </c>
      <c r="E231" s="25">
        <v>0</v>
      </c>
      <c r="F231" s="25">
        <v>0</v>
      </c>
      <c r="G231" s="15"/>
      <c r="H231" s="12">
        <v>2012550.2100541194</v>
      </c>
      <c r="I231" s="12">
        <v>0</v>
      </c>
      <c r="J231" s="12">
        <v>0</v>
      </c>
      <c r="K231" s="26">
        <v>36087.314054119401</v>
      </c>
      <c r="L231" s="26">
        <v>55733.871860083425</v>
      </c>
      <c r="M231" s="26">
        <v>-19646.557805964025</v>
      </c>
      <c r="N231" s="15"/>
      <c r="O231" s="12">
        <v>2004866.1883794656</v>
      </c>
      <c r="P231" s="12">
        <v>0</v>
      </c>
      <c r="Q231" s="12">
        <v>0</v>
      </c>
      <c r="R231" s="26">
        <v>28403.292379465653</v>
      </c>
      <c r="S231" s="15"/>
      <c r="T231" s="12">
        <v>2004887.4728954646</v>
      </c>
      <c r="U231" s="12">
        <v>0</v>
      </c>
      <c r="V231" s="12">
        <v>0</v>
      </c>
      <c r="W231" s="26">
        <v>28424.576895464677</v>
      </c>
      <c r="X231" s="15"/>
      <c r="Y231" s="12">
        <v>2005164.2321005394</v>
      </c>
      <c r="Z231" s="12">
        <v>0</v>
      </c>
      <c r="AA231" s="12">
        <v>0</v>
      </c>
      <c r="AB231" s="26">
        <v>28701.336100539425</v>
      </c>
      <c r="AC231" s="15"/>
      <c r="AD231" s="12">
        <v>2005182.4661807814</v>
      </c>
      <c r="AE231" s="12">
        <v>0</v>
      </c>
      <c r="AF231" s="12">
        <v>0</v>
      </c>
      <c r="AG231" s="26">
        <v>28719.570180781418</v>
      </c>
      <c r="AH231" s="15"/>
    </row>
    <row r="232" spans="1:34" x14ac:dyDescent="0.3">
      <c r="A232" s="10">
        <v>8912678</v>
      </c>
      <c r="B232" s="10" t="s">
        <v>324</v>
      </c>
      <c r="C232" s="11">
        <v>352</v>
      </c>
      <c r="D232" s="12">
        <v>1695489.3757</v>
      </c>
      <c r="E232" s="25">
        <v>0</v>
      </c>
      <c r="F232" s="25">
        <v>0</v>
      </c>
      <c r="G232" s="15"/>
      <c r="H232" s="12">
        <v>1726460.4312911886</v>
      </c>
      <c r="I232" s="12">
        <v>0</v>
      </c>
      <c r="J232" s="12">
        <v>0</v>
      </c>
      <c r="K232" s="26">
        <v>30971.055591188604</v>
      </c>
      <c r="L232" s="26">
        <v>47886.244324800093</v>
      </c>
      <c r="M232" s="26">
        <v>-16915.188733611489</v>
      </c>
      <c r="N232" s="15"/>
      <c r="O232" s="12">
        <v>1719935.1221476512</v>
      </c>
      <c r="P232" s="12">
        <v>0</v>
      </c>
      <c r="Q232" s="12">
        <v>0</v>
      </c>
      <c r="R232" s="26">
        <v>24445.746447651181</v>
      </c>
      <c r="S232" s="15"/>
      <c r="T232" s="12">
        <v>1719875.2899330568</v>
      </c>
      <c r="U232" s="12">
        <v>0</v>
      </c>
      <c r="V232" s="12">
        <v>0</v>
      </c>
      <c r="W232" s="26">
        <v>24385.914233056828</v>
      </c>
      <c r="X232" s="15"/>
      <c r="Y232" s="12">
        <v>1720188.1565886983</v>
      </c>
      <c r="Z232" s="12">
        <v>0</v>
      </c>
      <c r="AA232" s="12">
        <v>0</v>
      </c>
      <c r="AB232" s="26">
        <v>24698.780888698297</v>
      </c>
      <c r="AC232" s="15"/>
      <c r="AD232" s="12">
        <v>1720129.5628681562</v>
      </c>
      <c r="AE232" s="12">
        <v>0</v>
      </c>
      <c r="AF232" s="12">
        <v>0</v>
      </c>
      <c r="AG232" s="26">
        <v>24640.187168156262</v>
      </c>
      <c r="AH232" s="15"/>
    </row>
    <row r="233" spans="1:34" x14ac:dyDescent="0.3">
      <c r="A233" s="10">
        <v>8912692</v>
      </c>
      <c r="B233" s="10" t="s">
        <v>276</v>
      </c>
      <c r="C233" s="11">
        <v>145</v>
      </c>
      <c r="D233" s="12">
        <v>742800.38009999995</v>
      </c>
      <c r="E233" s="25">
        <v>0</v>
      </c>
      <c r="F233" s="25">
        <v>0</v>
      </c>
      <c r="G233" s="15"/>
      <c r="H233" s="12">
        <v>756090.05468558683</v>
      </c>
      <c r="I233" s="12">
        <v>0</v>
      </c>
      <c r="J233" s="12">
        <v>0</v>
      </c>
      <c r="K233" s="26">
        <v>13289.674585586879</v>
      </c>
      <c r="L233" s="26">
        <v>20650.141275240923</v>
      </c>
      <c r="M233" s="26">
        <v>-7360.4666896540439</v>
      </c>
      <c r="N233" s="15"/>
      <c r="O233" s="12">
        <v>753537.79995396826</v>
      </c>
      <c r="P233" s="12">
        <v>0</v>
      </c>
      <c r="Q233" s="12">
        <v>0</v>
      </c>
      <c r="R233" s="26">
        <v>10737.419853968313</v>
      </c>
      <c r="S233" s="15"/>
      <c r="T233" s="12">
        <v>753200.23335136054</v>
      </c>
      <c r="U233" s="12">
        <v>0</v>
      </c>
      <c r="V233" s="12">
        <v>0</v>
      </c>
      <c r="W233" s="26">
        <v>10399.85325136059</v>
      </c>
      <c r="X233" s="15"/>
      <c r="Y233" s="12">
        <v>753636.90634710877</v>
      </c>
      <c r="Z233" s="12">
        <v>0</v>
      </c>
      <c r="AA233" s="12">
        <v>0</v>
      </c>
      <c r="AB233" s="26">
        <v>10836.526247108821</v>
      </c>
      <c r="AC233" s="15"/>
      <c r="AD233" s="12">
        <v>753311.14960136055</v>
      </c>
      <c r="AE233" s="12">
        <v>0</v>
      </c>
      <c r="AF233" s="12">
        <v>0</v>
      </c>
      <c r="AG233" s="26">
        <v>10510.769501360599</v>
      </c>
      <c r="AH233" s="15"/>
    </row>
    <row r="234" spans="1:34" x14ac:dyDescent="0.3">
      <c r="A234" s="10">
        <v>8912699</v>
      </c>
      <c r="B234" s="10" t="s">
        <v>65</v>
      </c>
      <c r="C234" s="11">
        <v>307</v>
      </c>
      <c r="D234" s="12">
        <v>1400226.1259999999</v>
      </c>
      <c r="E234" s="25">
        <v>0</v>
      </c>
      <c r="F234" s="25">
        <v>51914.788137590047</v>
      </c>
      <c r="G234" s="15"/>
      <c r="H234" s="12">
        <v>1420022.9475</v>
      </c>
      <c r="I234" s="12">
        <v>0</v>
      </c>
      <c r="J234" s="12">
        <v>47346.38228585734</v>
      </c>
      <c r="K234" s="26">
        <v>19796.821500000078</v>
      </c>
      <c r="L234" s="26">
        <v>33611.821500000311</v>
      </c>
      <c r="M234" s="26">
        <v>-13815.000000000233</v>
      </c>
      <c r="N234" s="15"/>
      <c r="O234" s="12">
        <v>1420022.9475</v>
      </c>
      <c r="P234" s="12">
        <v>0</v>
      </c>
      <c r="Q234" s="12">
        <v>52425.715564754559</v>
      </c>
      <c r="R234" s="26">
        <v>19796.821500000078</v>
      </c>
      <c r="S234" s="15"/>
      <c r="T234" s="12">
        <v>1420022.9475</v>
      </c>
      <c r="U234" s="12">
        <v>0</v>
      </c>
      <c r="V234" s="12">
        <v>52586.275733113522</v>
      </c>
      <c r="W234" s="26">
        <v>19796.821500000078</v>
      </c>
      <c r="X234" s="15"/>
      <c r="Y234" s="12">
        <v>1420022.9475</v>
      </c>
      <c r="Z234" s="12">
        <v>0</v>
      </c>
      <c r="AA234" s="12">
        <v>52228.703717223601</v>
      </c>
      <c r="AB234" s="26">
        <v>19796.821500000078</v>
      </c>
      <c r="AC234" s="15"/>
      <c r="AD234" s="12">
        <v>1420022.9475</v>
      </c>
      <c r="AE234" s="12">
        <v>0</v>
      </c>
      <c r="AF234" s="12">
        <v>52383.579347720603</v>
      </c>
      <c r="AG234" s="26">
        <v>19796.821500000078</v>
      </c>
      <c r="AH234" s="15"/>
    </row>
    <row r="235" spans="1:34" x14ac:dyDescent="0.3">
      <c r="A235" s="10">
        <v>8912723</v>
      </c>
      <c r="B235" s="10" t="s">
        <v>66</v>
      </c>
      <c r="C235" s="11">
        <v>196</v>
      </c>
      <c r="D235" s="12">
        <v>920014.00679999997</v>
      </c>
      <c r="E235" s="25">
        <v>0</v>
      </c>
      <c r="F235" s="25">
        <v>0</v>
      </c>
      <c r="G235" s="15"/>
      <c r="H235" s="12">
        <v>936520.84680893295</v>
      </c>
      <c r="I235" s="12">
        <v>0</v>
      </c>
      <c r="J235" s="12">
        <v>0</v>
      </c>
      <c r="K235" s="26">
        <v>16506.840008932981</v>
      </c>
      <c r="L235" s="26">
        <v>25756.2182543776</v>
      </c>
      <c r="M235" s="26">
        <v>-9249.3782454446191</v>
      </c>
      <c r="N235" s="15"/>
      <c r="O235" s="12">
        <v>933229.9359248965</v>
      </c>
      <c r="P235" s="12">
        <v>0</v>
      </c>
      <c r="Q235" s="12">
        <v>0</v>
      </c>
      <c r="R235" s="26">
        <v>13215.929124896531</v>
      </c>
      <c r="S235" s="15"/>
      <c r="T235" s="12">
        <v>932944.12069017929</v>
      </c>
      <c r="U235" s="12">
        <v>0</v>
      </c>
      <c r="V235" s="12">
        <v>0</v>
      </c>
      <c r="W235" s="26">
        <v>12930.113890179317</v>
      </c>
      <c r="X235" s="15"/>
      <c r="Y235" s="12">
        <v>933357.5299574153</v>
      </c>
      <c r="Z235" s="12">
        <v>0</v>
      </c>
      <c r="AA235" s="12">
        <v>0</v>
      </c>
      <c r="AB235" s="26">
        <v>13343.523157415329</v>
      </c>
      <c r="AC235" s="15"/>
      <c r="AD235" s="12">
        <v>933081.90653907694</v>
      </c>
      <c r="AE235" s="12">
        <v>0</v>
      </c>
      <c r="AF235" s="12">
        <v>0</v>
      </c>
      <c r="AG235" s="26">
        <v>13067.899739076965</v>
      </c>
      <c r="AH235" s="15"/>
    </row>
    <row r="236" spans="1:34" x14ac:dyDescent="0.3">
      <c r="A236" s="10">
        <v>8912732</v>
      </c>
      <c r="B236" s="10" t="s">
        <v>204</v>
      </c>
      <c r="C236" s="11">
        <v>314</v>
      </c>
      <c r="D236" s="12">
        <v>1431887.3875000002</v>
      </c>
      <c r="E236" s="25">
        <v>0</v>
      </c>
      <c r="F236" s="25">
        <v>89484.851686772658</v>
      </c>
      <c r="G236" s="15"/>
      <c r="H236" s="12">
        <v>1451553.8844000001</v>
      </c>
      <c r="I236" s="12">
        <v>0</v>
      </c>
      <c r="J236" s="12">
        <v>84852.233421504498</v>
      </c>
      <c r="K236" s="26">
        <v>19666.496899999911</v>
      </c>
      <c r="L236" s="26">
        <v>33796.496899999678</v>
      </c>
      <c r="M236" s="26">
        <v>-14129.999999999767</v>
      </c>
      <c r="N236" s="15"/>
      <c r="O236" s="12">
        <v>1451553.8844000001</v>
      </c>
      <c r="P236" s="12">
        <v>0</v>
      </c>
      <c r="Q236" s="12">
        <v>89909.822295294609</v>
      </c>
      <c r="R236" s="26">
        <v>19666.496899999911</v>
      </c>
      <c r="S236" s="15"/>
      <c r="T236" s="12">
        <v>1451553.8844000001</v>
      </c>
      <c r="U236" s="12">
        <v>0</v>
      </c>
      <c r="V236" s="12">
        <v>90071.980868322076</v>
      </c>
      <c r="W236" s="26">
        <v>19666.496899999911</v>
      </c>
      <c r="X236" s="15"/>
      <c r="Y236" s="12">
        <v>1451553.8844000001</v>
      </c>
      <c r="Z236" s="12">
        <v>0</v>
      </c>
      <c r="AA236" s="12">
        <v>89713.761484967079</v>
      </c>
      <c r="AB236" s="26">
        <v>19666.496899999911</v>
      </c>
      <c r="AC236" s="15"/>
      <c r="AD236" s="12">
        <v>1451553.8844000001</v>
      </c>
      <c r="AE236" s="12">
        <v>0</v>
      </c>
      <c r="AF236" s="12">
        <v>89870.320996749913</v>
      </c>
      <c r="AG236" s="26">
        <v>19666.496899999911</v>
      </c>
      <c r="AH236" s="15"/>
    </row>
    <row r="237" spans="1:34" x14ac:dyDescent="0.3">
      <c r="A237" s="10">
        <v>8912745</v>
      </c>
      <c r="B237" s="10" t="s">
        <v>155</v>
      </c>
      <c r="C237" s="11">
        <v>88</v>
      </c>
      <c r="D237" s="12">
        <v>521450.29560000001</v>
      </c>
      <c r="E237" s="25">
        <v>0</v>
      </c>
      <c r="F237" s="25">
        <v>0</v>
      </c>
      <c r="G237" s="15"/>
      <c r="H237" s="12">
        <v>530341.6681788814</v>
      </c>
      <c r="I237" s="12">
        <v>0</v>
      </c>
      <c r="J237" s="12">
        <v>0</v>
      </c>
      <c r="K237" s="26">
        <v>8891.3725788813899</v>
      </c>
      <c r="L237" s="26">
        <v>14115.272192093718</v>
      </c>
      <c r="M237" s="26">
        <v>-5223.8996132123284</v>
      </c>
      <c r="N237" s="15"/>
      <c r="O237" s="12">
        <v>528916.55531589175</v>
      </c>
      <c r="P237" s="12">
        <v>0</v>
      </c>
      <c r="Q237" s="12">
        <v>0</v>
      </c>
      <c r="R237" s="26">
        <v>7466.2597158917342</v>
      </c>
      <c r="S237" s="15"/>
      <c r="T237" s="12">
        <v>528500.15710231243</v>
      </c>
      <c r="U237" s="12">
        <v>0</v>
      </c>
      <c r="V237" s="12">
        <v>0</v>
      </c>
      <c r="W237" s="26">
        <v>7049.8615023124148</v>
      </c>
      <c r="X237" s="15"/>
      <c r="Y237" s="12">
        <v>528971.78300533874</v>
      </c>
      <c r="Z237" s="12">
        <v>0</v>
      </c>
      <c r="AA237" s="12">
        <v>0</v>
      </c>
      <c r="AB237" s="26">
        <v>7521.4874053387321</v>
      </c>
      <c r="AC237" s="15"/>
      <c r="AD237" s="12">
        <v>528571.1643603961</v>
      </c>
      <c r="AE237" s="12">
        <v>0</v>
      </c>
      <c r="AF237" s="12">
        <v>0</v>
      </c>
      <c r="AG237" s="26">
        <v>7120.8687603960861</v>
      </c>
      <c r="AH237" s="15"/>
    </row>
    <row r="238" spans="1:34" x14ac:dyDescent="0.3">
      <c r="A238" s="10">
        <v>8912770</v>
      </c>
      <c r="B238" s="10" t="s">
        <v>277</v>
      </c>
      <c r="C238" s="11">
        <v>191</v>
      </c>
      <c r="D238" s="12">
        <v>901954.85639999993</v>
      </c>
      <c r="E238" s="25">
        <v>0</v>
      </c>
      <c r="F238" s="25">
        <v>0</v>
      </c>
      <c r="G238" s="15"/>
      <c r="H238" s="12">
        <v>918118.84349414555</v>
      </c>
      <c r="I238" s="12">
        <v>0</v>
      </c>
      <c r="J238" s="12">
        <v>0</v>
      </c>
      <c r="K238" s="26">
        <v>16163.987094145617</v>
      </c>
      <c r="L238" s="26">
        <v>25185.24341004889</v>
      </c>
      <c r="M238" s="26">
        <v>-9021.2563159032725</v>
      </c>
      <c r="N238" s="15"/>
      <c r="O238" s="12">
        <v>914907.65303308296</v>
      </c>
      <c r="P238" s="12">
        <v>0</v>
      </c>
      <c r="Q238" s="12">
        <v>0</v>
      </c>
      <c r="R238" s="26">
        <v>12952.796633083024</v>
      </c>
      <c r="S238" s="15"/>
      <c r="T238" s="12">
        <v>914616.38310806686</v>
      </c>
      <c r="U238" s="12">
        <v>0</v>
      </c>
      <c r="V238" s="12">
        <v>0</v>
      </c>
      <c r="W238" s="26">
        <v>12661.526708066929</v>
      </c>
      <c r="X238" s="15"/>
      <c r="Y238" s="12">
        <v>915032.23982373951</v>
      </c>
      <c r="Z238" s="12">
        <v>0</v>
      </c>
      <c r="AA238" s="12">
        <v>0</v>
      </c>
      <c r="AB238" s="26">
        <v>13077.383423739579</v>
      </c>
      <c r="AC238" s="15"/>
      <c r="AD238" s="12">
        <v>914750.67288654787</v>
      </c>
      <c r="AE238" s="12">
        <v>0</v>
      </c>
      <c r="AF238" s="12">
        <v>0</v>
      </c>
      <c r="AG238" s="26">
        <v>12795.816486547934</v>
      </c>
      <c r="AH238" s="15"/>
    </row>
    <row r="239" spans="1:34" x14ac:dyDescent="0.3">
      <c r="A239" s="10">
        <v>8912801</v>
      </c>
      <c r="B239" s="10" t="s">
        <v>278</v>
      </c>
      <c r="C239" s="11">
        <v>220</v>
      </c>
      <c r="D239" s="12">
        <v>1141576.7529</v>
      </c>
      <c r="E239" s="25">
        <v>0</v>
      </c>
      <c r="F239" s="25">
        <v>0</v>
      </c>
      <c r="G239" s="15"/>
      <c r="H239" s="12">
        <v>1162482.952178837</v>
      </c>
      <c r="I239" s="12">
        <v>0</v>
      </c>
      <c r="J239" s="12">
        <v>0</v>
      </c>
      <c r="K239" s="26">
        <v>20906.19927883707</v>
      </c>
      <c r="L239" s="26">
        <v>31920.928273944883</v>
      </c>
      <c r="M239" s="26">
        <v>-11014.728995107813</v>
      </c>
      <c r="N239" s="15"/>
      <c r="O239" s="12">
        <v>1158261.2104022366</v>
      </c>
      <c r="P239" s="12">
        <v>0</v>
      </c>
      <c r="Q239" s="12">
        <v>0</v>
      </c>
      <c r="R239" s="26">
        <v>16684.45750223659</v>
      </c>
      <c r="S239" s="15"/>
      <c r="T239" s="12">
        <v>1158039.9616250489</v>
      </c>
      <c r="U239" s="12">
        <v>0</v>
      </c>
      <c r="V239" s="12">
        <v>0</v>
      </c>
      <c r="W239" s="26">
        <v>16463.208725048928</v>
      </c>
      <c r="X239" s="15"/>
      <c r="Y239" s="12">
        <v>1158425.5676149847</v>
      </c>
      <c r="Z239" s="12">
        <v>0</v>
      </c>
      <c r="AA239" s="12">
        <v>0</v>
      </c>
      <c r="AB239" s="26">
        <v>16848.814714984735</v>
      </c>
      <c r="AC239" s="15"/>
      <c r="AD239" s="12">
        <v>1158213.3100371261</v>
      </c>
      <c r="AE239" s="12">
        <v>0</v>
      </c>
      <c r="AF239" s="12">
        <v>0</v>
      </c>
      <c r="AG239" s="26">
        <v>16636.557137126103</v>
      </c>
      <c r="AH239" s="15"/>
    </row>
    <row r="240" spans="1:34" x14ac:dyDescent="0.3">
      <c r="A240" s="10">
        <v>8912824</v>
      </c>
      <c r="B240" s="10" t="s">
        <v>27</v>
      </c>
      <c r="C240" s="11">
        <v>169</v>
      </c>
      <c r="D240" s="12">
        <v>818823.44579999999</v>
      </c>
      <c r="E240" s="25">
        <v>0</v>
      </c>
      <c r="F240" s="25">
        <v>0</v>
      </c>
      <c r="G240" s="15"/>
      <c r="H240" s="12">
        <v>833409.98231758259</v>
      </c>
      <c r="I240" s="12">
        <v>0</v>
      </c>
      <c r="J240" s="12">
        <v>0</v>
      </c>
      <c r="K240" s="26">
        <v>14586.536517582601</v>
      </c>
      <c r="L240" s="26">
        <v>22879.3557028824</v>
      </c>
      <c r="M240" s="26">
        <v>-8292.8191852997988</v>
      </c>
      <c r="N240" s="15"/>
      <c r="O240" s="12">
        <v>830544.53696266352</v>
      </c>
      <c r="P240" s="12">
        <v>0</v>
      </c>
      <c r="Q240" s="12">
        <v>0</v>
      </c>
      <c r="R240" s="26">
        <v>11721.091162663535</v>
      </c>
      <c r="S240" s="15"/>
      <c r="T240" s="12">
        <v>830228.96113127237</v>
      </c>
      <c r="U240" s="12">
        <v>0</v>
      </c>
      <c r="V240" s="12">
        <v>0</v>
      </c>
      <c r="W240" s="26">
        <v>11405.515331272385</v>
      </c>
      <c r="X240" s="15"/>
      <c r="Y240" s="12">
        <v>830655.66424268729</v>
      </c>
      <c r="Z240" s="12">
        <v>0</v>
      </c>
      <c r="AA240" s="12">
        <v>0</v>
      </c>
      <c r="AB240" s="26">
        <v>11832.218442687299</v>
      </c>
      <c r="AC240" s="15"/>
      <c r="AD240" s="12">
        <v>830352.15989274671</v>
      </c>
      <c r="AE240" s="12">
        <v>0</v>
      </c>
      <c r="AF240" s="12">
        <v>0</v>
      </c>
      <c r="AG240" s="26">
        <v>11528.714092746726</v>
      </c>
      <c r="AH240" s="15"/>
    </row>
    <row r="241" spans="1:34" x14ac:dyDescent="0.3">
      <c r="A241" s="10">
        <v>8912853</v>
      </c>
      <c r="B241" s="10" t="s">
        <v>29</v>
      </c>
      <c r="C241" s="11">
        <v>99</v>
      </c>
      <c r="D241" s="12">
        <v>574894.09340000001</v>
      </c>
      <c r="E241" s="25">
        <v>0</v>
      </c>
      <c r="F241" s="25">
        <v>0</v>
      </c>
      <c r="G241" s="15"/>
      <c r="H241" s="12">
        <v>584862.48883057269</v>
      </c>
      <c r="I241" s="12">
        <v>0</v>
      </c>
      <c r="J241" s="12">
        <v>0</v>
      </c>
      <c r="K241" s="26">
        <v>9968.3954305726802</v>
      </c>
      <c r="L241" s="26">
        <v>15693.384470686084</v>
      </c>
      <c r="M241" s="26">
        <v>-5724.9890401134035</v>
      </c>
      <c r="N241" s="15"/>
      <c r="O241" s="12">
        <v>583176.35672349739</v>
      </c>
      <c r="P241" s="12">
        <v>0</v>
      </c>
      <c r="Q241" s="12">
        <v>0</v>
      </c>
      <c r="R241" s="26">
        <v>8282.2633234973764</v>
      </c>
      <c r="S241" s="15"/>
      <c r="T241" s="12">
        <v>582778.26192721014</v>
      </c>
      <c r="U241" s="12">
        <v>0</v>
      </c>
      <c r="V241" s="12">
        <v>0</v>
      </c>
      <c r="W241" s="26">
        <v>7884.1685272101313</v>
      </c>
      <c r="X241" s="15"/>
      <c r="Y241" s="12">
        <v>583241.79611719039</v>
      </c>
      <c r="Z241" s="12">
        <v>0</v>
      </c>
      <c r="AA241" s="12">
        <v>0</v>
      </c>
      <c r="AB241" s="26">
        <v>8347.7027171903756</v>
      </c>
      <c r="AC241" s="15"/>
      <c r="AD241" s="12">
        <v>582858.85306394484</v>
      </c>
      <c r="AE241" s="12">
        <v>0</v>
      </c>
      <c r="AF241" s="12">
        <v>0</v>
      </c>
      <c r="AG241" s="26">
        <v>7964.7596639448311</v>
      </c>
      <c r="AH241" s="15"/>
    </row>
    <row r="242" spans="1:34" x14ac:dyDescent="0.3">
      <c r="A242" s="10">
        <v>8912858</v>
      </c>
      <c r="B242" s="10" t="s">
        <v>67</v>
      </c>
      <c r="C242" s="11">
        <v>202</v>
      </c>
      <c r="D242" s="12">
        <v>922213.83740000008</v>
      </c>
      <c r="E242" s="25">
        <v>0</v>
      </c>
      <c r="F242" s="25">
        <v>1441.2746970677981</v>
      </c>
      <c r="G242" s="15"/>
      <c r="H242" s="12">
        <v>937305.0048840493</v>
      </c>
      <c r="I242" s="12">
        <v>0</v>
      </c>
      <c r="J242" s="12">
        <v>0</v>
      </c>
      <c r="K242" s="26">
        <v>15091.16748404922</v>
      </c>
      <c r="L242" s="26">
        <v>24322.38784771692</v>
      </c>
      <c r="M242" s="26">
        <v>-9231.2203636677004</v>
      </c>
      <c r="N242" s="15"/>
      <c r="O242" s="12">
        <v>934009.92659465061</v>
      </c>
      <c r="P242" s="12">
        <v>0</v>
      </c>
      <c r="Q242" s="12">
        <v>0</v>
      </c>
      <c r="R242" s="26">
        <v>11796.089194650529</v>
      </c>
      <c r="S242" s="15"/>
      <c r="T242" s="12">
        <v>933745.29150000005</v>
      </c>
      <c r="U242" s="12">
        <v>0</v>
      </c>
      <c r="V242" s="12">
        <v>20.704562790808268</v>
      </c>
      <c r="W242" s="26">
        <v>11531.454099999974</v>
      </c>
      <c r="X242" s="15"/>
      <c r="Y242" s="12">
        <v>934137.62895516399</v>
      </c>
      <c r="Z242" s="12">
        <v>0</v>
      </c>
      <c r="AA242" s="12">
        <v>0</v>
      </c>
      <c r="AB242" s="26">
        <v>11923.791555163916</v>
      </c>
      <c r="AC242" s="15"/>
      <c r="AD242" s="12">
        <v>933861.7046403148</v>
      </c>
      <c r="AE242" s="12">
        <v>0</v>
      </c>
      <c r="AF242" s="12">
        <v>0</v>
      </c>
      <c r="AG242" s="26">
        <v>11647.867240314721</v>
      </c>
      <c r="AH242" s="15"/>
    </row>
    <row r="243" spans="1:34" x14ac:dyDescent="0.3">
      <c r="A243" s="10">
        <v>8912860</v>
      </c>
      <c r="B243" s="10" t="s">
        <v>279</v>
      </c>
      <c r="C243" s="11">
        <v>202</v>
      </c>
      <c r="D243" s="12">
        <v>1022974.2659999999</v>
      </c>
      <c r="E243" s="25">
        <v>0</v>
      </c>
      <c r="F243" s="25">
        <v>0</v>
      </c>
      <c r="G243" s="15"/>
      <c r="H243" s="12">
        <v>1041392.2377843586</v>
      </c>
      <c r="I243" s="12">
        <v>0</v>
      </c>
      <c r="J243" s="12">
        <v>0</v>
      </c>
      <c r="K243" s="26">
        <v>18417.971784358611</v>
      </c>
      <c r="L243" s="26">
        <v>28686.090474358527</v>
      </c>
      <c r="M243" s="26">
        <v>-10268.118689999916</v>
      </c>
      <c r="N243" s="15"/>
      <c r="O243" s="12">
        <v>1037669.1867622642</v>
      </c>
      <c r="P243" s="12">
        <v>0</v>
      </c>
      <c r="Q243" s="12">
        <v>0</v>
      </c>
      <c r="R243" s="26">
        <v>14694.920762264286</v>
      </c>
      <c r="S243" s="15"/>
      <c r="T243" s="12">
        <v>1037413.2798301887</v>
      </c>
      <c r="U243" s="12">
        <v>0</v>
      </c>
      <c r="V243" s="12">
        <v>0</v>
      </c>
      <c r="W243" s="26">
        <v>14439.013830188778</v>
      </c>
      <c r="X243" s="15"/>
      <c r="Y243" s="12">
        <v>1037813.5405943397</v>
      </c>
      <c r="Z243" s="12">
        <v>0</v>
      </c>
      <c r="AA243" s="12">
        <v>0</v>
      </c>
      <c r="AB243" s="26">
        <v>14839.274594339775</v>
      </c>
      <c r="AC243" s="15"/>
      <c r="AD243" s="12">
        <v>1037567.4345132078</v>
      </c>
      <c r="AE243" s="12">
        <v>0</v>
      </c>
      <c r="AF243" s="12">
        <v>0</v>
      </c>
      <c r="AG243" s="26">
        <v>14593.168513207813</v>
      </c>
      <c r="AH243" s="15"/>
    </row>
    <row r="244" spans="1:34" x14ac:dyDescent="0.3">
      <c r="A244" s="10">
        <v>8912865</v>
      </c>
      <c r="B244" s="10" t="s">
        <v>68</v>
      </c>
      <c r="C244" s="11">
        <v>254</v>
      </c>
      <c r="D244" s="12">
        <v>1201433.773</v>
      </c>
      <c r="E244" s="25">
        <v>0</v>
      </c>
      <c r="F244" s="25">
        <v>0</v>
      </c>
      <c r="G244" s="15"/>
      <c r="H244" s="12">
        <v>1223315.5365112138</v>
      </c>
      <c r="I244" s="12">
        <v>0</v>
      </c>
      <c r="J244" s="12">
        <v>0</v>
      </c>
      <c r="K244" s="26">
        <v>21881.763511213707</v>
      </c>
      <c r="L244" s="26">
        <v>33717.883841672214</v>
      </c>
      <c r="M244" s="26">
        <v>-11836.120330458507</v>
      </c>
      <c r="N244" s="15"/>
      <c r="O244" s="12">
        <v>1218845.1505579716</v>
      </c>
      <c r="P244" s="12">
        <v>0</v>
      </c>
      <c r="Q244" s="12">
        <v>0</v>
      </c>
      <c r="R244" s="26">
        <v>17411.377557971515</v>
      </c>
      <c r="S244" s="15"/>
      <c r="T244" s="12">
        <v>1218641.5627542923</v>
      </c>
      <c r="U244" s="12">
        <v>0</v>
      </c>
      <c r="V244" s="12">
        <v>0</v>
      </c>
      <c r="W244" s="26">
        <v>17207.789754292229</v>
      </c>
      <c r="X244" s="15"/>
      <c r="Y244" s="12">
        <v>1219018.6958926625</v>
      </c>
      <c r="Z244" s="12">
        <v>0</v>
      </c>
      <c r="AA244" s="12">
        <v>0</v>
      </c>
      <c r="AB244" s="26">
        <v>17584.922892662464</v>
      </c>
      <c r="AC244" s="15"/>
      <c r="AD244" s="12">
        <v>1218821.6664368534</v>
      </c>
      <c r="AE244" s="12">
        <v>0</v>
      </c>
      <c r="AF244" s="12">
        <v>0</v>
      </c>
      <c r="AG244" s="26">
        <v>17387.893436853308</v>
      </c>
      <c r="AH244" s="15"/>
    </row>
    <row r="245" spans="1:34" x14ac:dyDescent="0.3">
      <c r="A245" s="10">
        <v>8912876</v>
      </c>
      <c r="B245" s="10" t="s">
        <v>115</v>
      </c>
      <c r="C245" s="11">
        <v>121</v>
      </c>
      <c r="D245" s="12">
        <v>629651.36080000002</v>
      </c>
      <c r="E245" s="25">
        <v>0</v>
      </c>
      <c r="F245" s="25">
        <v>0</v>
      </c>
      <c r="G245" s="15"/>
      <c r="H245" s="12">
        <v>640651.47685676825</v>
      </c>
      <c r="I245" s="12">
        <v>0</v>
      </c>
      <c r="J245" s="12">
        <v>0</v>
      </c>
      <c r="K245" s="26">
        <v>11000.116056768224</v>
      </c>
      <c r="L245" s="26">
        <v>17313.735601283959</v>
      </c>
      <c r="M245" s="26">
        <v>-6313.6195445157355</v>
      </c>
      <c r="N245" s="15"/>
      <c r="O245" s="12">
        <v>638670.21884269593</v>
      </c>
      <c r="P245" s="12">
        <v>0</v>
      </c>
      <c r="Q245" s="12">
        <v>0</v>
      </c>
      <c r="R245" s="26">
        <v>9018.8580426959088</v>
      </c>
      <c r="S245" s="15"/>
      <c r="T245" s="12">
        <v>638292.72907979996</v>
      </c>
      <c r="U245" s="12">
        <v>0</v>
      </c>
      <c r="V245" s="12">
        <v>0</v>
      </c>
      <c r="W245" s="26">
        <v>8641.3682797999354</v>
      </c>
      <c r="X245" s="15"/>
      <c r="Y245" s="12">
        <v>638747.04903817095</v>
      </c>
      <c r="Z245" s="12">
        <v>0</v>
      </c>
      <c r="AA245" s="12">
        <v>0</v>
      </c>
      <c r="AB245" s="26">
        <v>9095.6882381709293</v>
      </c>
      <c r="AC245" s="15"/>
      <c r="AD245" s="12">
        <v>638383.9607721077</v>
      </c>
      <c r="AE245" s="12">
        <v>0</v>
      </c>
      <c r="AF245" s="12">
        <v>0</v>
      </c>
      <c r="AG245" s="26">
        <v>8732.5999721076805</v>
      </c>
      <c r="AH245" s="15"/>
    </row>
    <row r="246" spans="1:34" x14ac:dyDescent="0.3">
      <c r="A246" s="10">
        <v>8912900</v>
      </c>
      <c r="B246" s="10" t="s">
        <v>219</v>
      </c>
      <c r="C246" s="11">
        <v>189</v>
      </c>
      <c r="D246" s="12">
        <v>948180.08840000001</v>
      </c>
      <c r="E246" s="25">
        <v>0</v>
      </c>
      <c r="F246" s="25">
        <v>0</v>
      </c>
      <c r="G246" s="15"/>
      <c r="H246" s="12">
        <v>965234.68313250015</v>
      </c>
      <c r="I246" s="12">
        <v>0</v>
      </c>
      <c r="J246" s="12">
        <v>0</v>
      </c>
      <c r="K246" s="26">
        <v>17054.594732500147</v>
      </c>
      <c r="L246" s="26">
        <v>26479.881547272555</v>
      </c>
      <c r="M246" s="26">
        <v>-9425.2868147724075</v>
      </c>
      <c r="N246" s="15"/>
      <c r="O246" s="12">
        <v>961833.80324545456</v>
      </c>
      <c r="P246" s="12">
        <v>0</v>
      </c>
      <c r="Q246" s="12">
        <v>0</v>
      </c>
      <c r="R246" s="26">
        <v>13653.714845454553</v>
      </c>
      <c r="S246" s="15"/>
      <c r="T246" s="12">
        <v>961555.35519999999</v>
      </c>
      <c r="U246" s="12">
        <v>0</v>
      </c>
      <c r="V246" s="12">
        <v>0</v>
      </c>
      <c r="W246" s="26">
        <v>13375.266799999983</v>
      </c>
      <c r="X246" s="15"/>
      <c r="Y246" s="12">
        <v>961965.77513181814</v>
      </c>
      <c r="Z246" s="12">
        <v>0</v>
      </c>
      <c r="AA246" s="12">
        <v>0</v>
      </c>
      <c r="AB246" s="26">
        <v>13785.686731818132</v>
      </c>
      <c r="AC246" s="15"/>
      <c r="AD246" s="12">
        <v>961698.17738181818</v>
      </c>
      <c r="AE246" s="12">
        <v>0</v>
      </c>
      <c r="AF246" s="12">
        <v>0</v>
      </c>
      <c r="AG246" s="26">
        <v>13518.088981818175</v>
      </c>
      <c r="AH246" s="15"/>
    </row>
    <row r="247" spans="1:34" x14ac:dyDescent="0.3">
      <c r="A247" s="10">
        <v>8912910</v>
      </c>
      <c r="B247" s="10" t="s">
        <v>30</v>
      </c>
      <c r="C247" s="11">
        <v>208</v>
      </c>
      <c r="D247" s="12">
        <v>1025449.441</v>
      </c>
      <c r="E247" s="25">
        <v>0</v>
      </c>
      <c r="F247" s="25">
        <v>0</v>
      </c>
      <c r="G247" s="15"/>
      <c r="H247" s="12">
        <v>1043964.8634777379</v>
      </c>
      <c r="I247" s="12">
        <v>0</v>
      </c>
      <c r="J247" s="12">
        <v>0</v>
      </c>
      <c r="K247" s="26">
        <v>18515.422477737884</v>
      </c>
      <c r="L247" s="26">
        <v>28739.198175344849</v>
      </c>
      <c r="M247" s="26">
        <v>-10223.775697606965</v>
      </c>
      <c r="N247" s="15"/>
      <c r="O247" s="12">
        <v>1040236.2418347555</v>
      </c>
      <c r="P247" s="12">
        <v>0</v>
      </c>
      <c r="Q247" s="12">
        <v>0</v>
      </c>
      <c r="R247" s="26">
        <v>14786.80083475553</v>
      </c>
      <c r="S247" s="15"/>
      <c r="T247" s="12">
        <v>1039980.9155914922</v>
      </c>
      <c r="U247" s="12">
        <v>0</v>
      </c>
      <c r="V247" s="12">
        <v>0</v>
      </c>
      <c r="W247" s="26">
        <v>14531.47459149221</v>
      </c>
      <c r="X247" s="15"/>
      <c r="Y247" s="12">
        <v>1040380.9747761441</v>
      </c>
      <c r="Z247" s="12">
        <v>0</v>
      </c>
      <c r="AA247" s="12">
        <v>0</v>
      </c>
      <c r="AB247" s="26">
        <v>14931.533776144148</v>
      </c>
      <c r="AC247" s="15"/>
      <c r="AD247" s="12">
        <v>1040135.2891586742</v>
      </c>
      <c r="AE247" s="12">
        <v>0</v>
      </c>
      <c r="AF247" s="12">
        <v>0</v>
      </c>
      <c r="AG247" s="26">
        <v>14685.848158674198</v>
      </c>
      <c r="AH247" s="15"/>
    </row>
    <row r="248" spans="1:34" x14ac:dyDescent="0.3">
      <c r="A248" s="10">
        <v>8912919</v>
      </c>
      <c r="B248" s="10" t="s">
        <v>104</v>
      </c>
      <c r="C248" s="11">
        <v>403</v>
      </c>
      <c r="D248" s="12">
        <v>1990139.8702</v>
      </c>
      <c r="E248" s="25">
        <v>0</v>
      </c>
      <c r="F248" s="25">
        <v>0</v>
      </c>
      <c r="G248" s="15"/>
      <c r="H248" s="12">
        <v>2026368.1949227499</v>
      </c>
      <c r="I248" s="12">
        <v>0</v>
      </c>
      <c r="J248" s="12">
        <v>0</v>
      </c>
      <c r="K248" s="26">
        <v>36228.32472274988</v>
      </c>
      <c r="L248" s="26">
        <v>55932.908390805824</v>
      </c>
      <c r="M248" s="26">
        <v>-19704.583668055944</v>
      </c>
      <c r="N248" s="15"/>
      <c r="O248" s="12">
        <v>2018609.1331444443</v>
      </c>
      <c r="P248" s="12">
        <v>0</v>
      </c>
      <c r="Q248" s="12">
        <v>0</v>
      </c>
      <c r="R248" s="26">
        <v>28469.262944444316</v>
      </c>
      <c r="S248" s="15"/>
      <c r="T248" s="12">
        <v>2018635.3570166666</v>
      </c>
      <c r="U248" s="12">
        <v>0</v>
      </c>
      <c r="V248" s="12">
        <v>0</v>
      </c>
      <c r="W248" s="26">
        <v>28495.486816666555</v>
      </c>
      <c r="X248" s="15"/>
      <c r="Y248" s="12">
        <v>2018910.3373083333</v>
      </c>
      <c r="Z248" s="12">
        <v>0</v>
      </c>
      <c r="AA248" s="12">
        <v>0</v>
      </c>
      <c r="AB248" s="26">
        <v>28770.467108333251</v>
      </c>
      <c r="AC248" s="15"/>
      <c r="AD248" s="12">
        <v>2018934.7560666667</v>
      </c>
      <c r="AE248" s="12">
        <v>0</v>
      </c>
      <c r="AF248" s="12">
        <v>0</v>
      </c>
      <c r="AG248" s="26">
        <v>28794.885866666678</v>
      </c>
      <c r="AH248" s="15"/>
    </row>
    <row r="249" spans="1:34" x14ac:dyDescent="0.3">
      <c r="A249" s="10">
        <v>8912921</v>
      </c>
      <c r="B249" s="10" t="s">
        <v>280</v>
      </c>
      <c r="C249" s="11">
        <v>538</v>
      </c>
      <c r="D249" s="12">
        <v>2492989.8707000003</v>
      </c>
      <c r="E249" s="25">
        <v>0</v>
      </c>
      <c r="F249" s="25">
        <v>0</v>
      </c>
      <c r="G249" s="15"/>
      <c r="H249" s="12">
        <v>2538875.7419046094</v>
      </c>
      <c r="I249" s="12">
        <v>0</v>
      </c>
      <c r="J249" s="12">
        <v>0</v>
      </c>
      <c r="K249" s="26">
        <v>45885.871204609051</v>
      </c>
      <c r="L249" s="26">
        <v>70510.318997872993</v>
      </c>
      <c r="M249" s="26">
        <v>-24624.447793263942</v>
      </c>
      <c r="N249" s="15"/>
      <c r="O249" s="12">
        <v>2529034.9590043668</v>
      </c>
      <c r="P249" s="12">
        <v>0</v>
      </c>
      <c r="Q249" s="12">
        <v>0</v>
      </c>
      <c r="R249" s="26">
        <v>36045.088304366451</v>
      </c>
      <c r="S249" s="15"/>
      <c r="T249" s="12">
        <v>2529207.2324346523</v>
      </c>
      <c r="U249" s="12">
        <v>0</v>
      </c>
      <c r="V249" s="12">
        <v>0</v>
      </c>
      <c r="W249" s="26">
        <v>36217.36173465196</v>
      </c>
      <c r="X249" s="15"/>
      <c r="Y249" s="12">
        <v>2529416.7127908701</v>
      </c>
      <c r="Z249" s="12">
        <v>0</v>
      </c>
      <c r="AA249" s="12">
        <v>0</v>
      </c>
      <c r="AB249" s="26">
        <v>36426.842090869788</v>
      </c>
      <c r="AC249" s="15"/>
      <c r="AD249" s="12">
        <v>2529579.9552351865</v>
      </c>
      <c r="AE249" s="12">
        <v>0</v>
      </c>
      <c r="AF249" s="12">
        <v>0</v>
      </c>
      <c r="AG249" s="26">
        <v>36590.084535186179</v>
      </c>
      <c r="AH249" s="15"/>
    </row>
    <row r="250" spans="1:34" x14ac:dyDescent="0.3">
      <c r="A250" s="10">
        <v>8912924</v>
      </c>
      <c r="B250" s="10" t="s">
        <v>35</v>
      </c>
      <c r="C250" s="11">
        <v>154</v>
      </c>
      <c r="D250" s="12">
        <v>887864.65950000007</v>
      </c>
      <c r="E250" s="25">
        <v>0</v>
      </c>
      <c r="F250" s="25">
        <v>0</v>
      </c>
      <c r="G250" s="15"/>
      <c r="H250" s="12">
        <v>904020.48293654039</v>
      </c>
      <c r="I250" s="12">
        <v>0</v>
      </c>
      <c r="J250" s="12">
        <v>0</v>
      </c>
      <c r="K250" s="26">
        <v>16155.823436540319</v>
      </c>
      <c r="L250" s="26">
        <v>24829.110083496897</v>
      </c>
      <c r="M250" s="26">
        <v>-8673.2866469565779</v>
      </c>
      <c r="N250" s="15"/>
      <c r="O250" s="12">
        <v>900862.45343786501</v>
      </c>
      <c r="P250" s="12">
        <v>0</v>
      </c>
      <c r="Q250" s="12">
        <v>0</v>
      </c>
      <c r="R250" s="26">
        <v>12997.793937864946</v>
      </c>
      <c r="S250" s="15"/>
      <c r="T250" s="12">
        <v>900567.01460077567</v>
      </c>
      <c r="U250" s="12">
        <v>0</v>
      </c>
      <c r="V250" s="12">
        <v>0</v>
      </c>
      <c r="W250" s="26">
        <v>12702.355100775603</v>
      </c>
      <c r="X250" s="15"/>
      <c r="Y250" s="12">
        <v>900985.0910880703</v>
      </c>
      <c r="Z250" s="12">
        <v>0</v>
      </c>
      <c r="AA250" s="12">
        <v>0</v>
      </c>
      <c r="AB250" s="26">
        <v>13120.431588070234</v>
      </c>
      <c r="AC250" s="15"/>
      <c r="AD250" s="12">
        <v>900699.20521952573</v>
      </c>
      <c r="AE250" s="12">
        <v>0</v>
      </c>
      <c r="AF250" s="12">
        <v>0</v>
      </c>
      <c r="AG250" s="26">
        <v>12834.54571952566</v>
      </c>
      <c r="AH250" s="15"/>
    </row>
    <row r="251" spans="1:34" x14ac:dyDescent="0.3">
      <c r="A251" s="10">
        <v>8912931</v>
      </c>
      <c r="B251" s="10" t="s">
        <v>105</v>
      </c>
      <c r="C251" s="11">
        <v>308</v>
      </c>
      <c r="D251" s="12">
        <v>1428284.013</v>
      </c>
      <c r="E251" s="25">
        <v>0</v>
      </c>
      <c r="F251" s="25">
        <v>0</v>
      </c>
      <c r="G251" s="15"/>
      <c r="H251" s="12">
        <v>1454306.4807767137</v>
      </c>
      <c r="I251" s="12">
        <v>0</v>
      </c>
      <c r="J251" s="12">
        <v>0</v>
      </c>
      <c r="K251" s="26">
        <v>26022.46777671366</v>
      </c>
      <c r="L251" s="26">
        <v>40404.809489375446</v>
      </c>
      <c r="M251" s="26">
        <v>-14382.341712661786</v>
      </c>
      <c r="N251" s="15"/>
      <c r="O251" s="12">
        <v>1448890.7543407194</v>
      </c>
      <c r="P251" s="12">
        <v>0</v>
      </c>
      <c r="Q251" s="12">
        <v>0</v>
      </c>
      <c r="R251" s="26">
        <v>20606.741340719396</v>
      </c>
      <c r="S251" s="15"/>
      <c r="T251" s="12">
        <v>1448754.2046394248</v>
      </c>
      <c r="U251" s="12">
        <v>0</v>
      </c>
      <c r="V251" s="12">
        <v>0</v>
      </c>
      <c r="W251" s="26">
        <v>20470.191639424767</v>
      </c>
      <c r="X251" s="15"/>
      <c r="Y251" s="12">
        <v>1449100.5549300718</v>
      </c>
      <c r="Z251" s="12">
        <v>0</v>
      </c>
      <c r="AA251" s="12">
        <v>0</v>
      </c>
      <c r="AB251" s="26">
        <v>20816.541930071777</v>
      </c>
      <c r="AC251" s="15"/>
      <c r="AD251" s="12">
        <v>1448964.1535994248</v>
      </c>
      <c r="AE251" s="12">
        <v>0</v>
      </c>
      <c r="AF251" s="12">
        <v>0</v>
      </c>
      <c r="AG251" s="26">
        <v>20680.140599424718</v>
      </c>
      <c r="AH251" s="15"/>
    </row>
    <row r="252" spans="1:34" x14ac:dyDescent="0.3">
      <c r="A252" s="10">
        <v>8912933</v>
      </c>
      <c r="B252" s="10" t="s">
        <v>69</v>
      </c>
      <c r="C252" s="11">
        <v>497</v>
      </c>
      <c r="D252" s="12">
        <v>2585036.5241</v>
      </c>
      <c r="E252" s="25">
        <v>0</v>
      </c>
      <c r="F252" s="25">
        <v>0</v>
      </c>
      <c r="G252" s="15"/>
      <c r="H252" s="12">
        <v>2632551.8001476484</v>
      </c>
      <c r="I252" s="12">
        <v>0</v>
      </c>
      <c r="J252" s="12">
        <v>0</v>
      </c>
      <c r="K252" s="26">
        <v>47515.276047648396</v>
      </c>
      <c r="L252" s="26">
        <v>73000.624094676226</v>
      </c>
      <c r="M252" s="26">
        <v>-25485.34804702783</v>
      </c>
      <c r="N252" s="15"/>
      <c r="O252" s="12">
        <v>2622314.9152248409</v>
      </c>
      <c r="P252" s="12">
        <v>0</v>
      </c>
      <c r="Q252" s="12">
        <v>0</v>
      </c>
      <c r="R252" s="26">
        <v>37278.391124840826</v>
      </c>
      <c r="S252" s="15"/>
      <c r="T252" s="12">
        <v>2622514.4735196386</v>
      </c>
      <c r="U252" s="12">
        <v>0</v>
      </c>
      <c r="V252" s="12">
        <v>0</v>
      </c>
      <c r="W252" s="26">
        <v>37477.949419638608</v>
      </c>
      <c r="X252" s="15"/>
      <c r="Y252" s="12">
        <v>2622712.4718644111</v>
      </c>
      <c r="Z252" s="12">
        <v>0</v>
      </c>
      <c r="AA252" s="12">
        <v>0</v>
      </c>
      <c r="AB252" s="26">
        <v>37675.947764411103</v>
      </c>
      <c r="AC252" s="15"/>
      <c r="AD252" s="12">
        <v>2622901.3592534424</v>
      </c>
      <c r="AE252" s="12">
        <v>0</v>
      </c>
      <c r="AF252" s="12">
        <v>0</v>
      </c>
      <c r="AG252" s="26">
        <v>37864.835153442342</v>
      </c>
      <c r="AH252" s="15"/>
    </row>
    <row r="253" spans="1:34" x14ac:dyDescent="0.3">
      <c r="A253" s="10">
        <v>8912934</v>
      </c>
      <c r="B253" s="10" t="s">
        <v>39</v>
      </c>
      <c r="C253" s="11">
        <v>292</v>
      </c>
      <c r="D253" s="12">
        <v>1407588.3602</v>
      </c>
      <c r="E253" s="25">
        <v>0</v>
      </c>
      <c r="F253" s="25">
        <v>0</v>
      </c>
      <c r="G253" s="15"/>
      <c r="H253" s="12">
        <v>1433047.7311533324</v>
      </c>
      <c r="I253" s="12">
        <v>0</v>
      </c>
      <c r="J253" s="12">
        <v>0</v>
      </c>
      <c r="K253" s="26">
        <v>25459.3709533324</v>
      </c>
      <c r="L253" s="26">
        <v>39640.253243208397</v>
      </c>
      <c r="M253" s="26">
        <v>-14180.882289875997</v>
      </c>
      <c r="N253" s="15"/>
      <c r="O253" s="12">
        <v>1427718.846241479</v>
      </c>
      <c r="P253" s="12">
        <v>0</v>
      </c>
      <c r="Q253" s="12">
        <v>0</v>
      </c>
      <c r="R253" s="26">
        <v>20130.486041479046</v>
      </c>
      <c r="S253" s="15"/>
      <c r="T253" s="12">
        <v>1427576.3346284197</v>
      </c>
      <c r="U253" s="12">
        <v>0</v>
      </c>
      <c r="V253" s="12">
        <v>0</v>
      </c>
      <c r="W253" s="26">
        <v>19987.974428419722</v>
      </c>
      <c r="X253" s="15"/>
      <c r="Y253" s="12">
        <v>1427925.1438380715</v>
      </c>
      <c r="Z253" s="12">
        <v>0</v>
      </c>
      <c r="AA253" s="12">
        <v>0</v>
      </c>
      <c r="AB253" s="26">
        <v>20336.783638071502</v>
      </c>
      <c r="AC253" s="15"/>
      <c r="AD253" s="12">
        <v>1427783.2392565189</v>
      </c>
      <c r="AE253" s="12">
        <v>0</v>
      </c>
      <c r="AF253" s="12">
        <v>0</v>
      </c>
      <c r="AG253" s="26">
        <v>20194.879056518897</v>
      </c>
      <c r="AH253" s="15"/>
    </row>
    <row r="254" spans="1:34" x14ac:dyDescent="0.3">
      <c r="A254" s="10">
        <v>8912940</v>
      </c>
      <c r="B254" s="10" t="s">
        <v>70</v>
      </c>
      <c r="C254" s="11">
        <v>186</v>
      </c>
      <c r="D254" s="12">
        <v>969060.99729999993</v>
      </c>
      <c r="E254" s="25">
        <v>0</v>
      </c>
      <c r="F254" s="25">
        <v>0</v>
      </c>
      <c r="G254" s="15"/>
      <c r="H254" s="12">
        <v>986705.10792053177</v>
      </c>
      <c r="I254" s="12">
        <v>0</v>
      </c>
      <c r="J254" s="12">
        <v>0</v>
      </c>
      <c r="K254" s="26">
        <v>17644.110620531836</v>
      </c>
      <c r="L254" s="26">
        <v>26907.21546554158</v>
      </c>
      <c r="M254" s="26">
        <v>-9263.1048450097442</v>
      </c>
      <c r="N254" s="15"/>
      <c r="O254" s="12">
        <v>983211.53353630169</v>
      </c>
      <c r="P254" s="12">
        <v>0</v>
      </c>
      <c r="Q254" s="12">
        <v>0</v>
      </c>
      <c r="R254" s="26">
        <v>14150.536236301763</v>
      </c>
      <c r="S254" s="15"/>
      <c r="T254" s="12">
        <v>982939.2187614413</v>
      </c>
      <c r="U254" s="12">
        <v>0</v>
      </c>
      <c r="V254" s="12">
        <v>0</v>
      </c>
      <c r="W254" s="26">
        <v>13878.221461441368</v>
      </c>
      <c r="X254" s="15"/>
      <c r="Y254" s="12">
        <v>983347.55022719316</v>
      </c>
      <c r="Z254" s="12">
        <v>0</v>
      </c>
      <c r="AA254" s="12">
        <v>0</v>
      </c>
      <c r="AB254" s="26">
        <v>14286.552927193232</v>
      </c>
      <c r="AC254" s="15"/>
      <c r="AD254" s="12">
        <v>983085.83146633627</v>
      </c>
      <c r="AE254" s="12">
        <v>0</v>
      </c>
      <c r="AF254" s="12">
        <v>0</v>
      </c>
      <c r="AG254" s="26">
        <v>14024.834166336339</v>
      </c>
      <c r="AH254" s="15"/>
    </row>
    <row r="255" spans="1:34" x14ac:dyDescent="0.3">
      <c r="A255" s="10">
        <v>8913055</v>
      </c>
      <c r="B255" s="10" t="s">
        <v>120</v>
      </c>
      <c r="C255" s="11">
        <v>423</v>
      </c>
      <c r="D255" s="12">
        <v>1931868.2575000001</v>
      </c>
      <c r="E255" s="25">
        <v>0</v>
      </c>
      <c r="F255" s="25">
        <v>73901.835217320593</v>
      </c>
      <c r="G255" s="15"/>
      <c r="H255" s="12">
        <v>1957327.024</v>
      </c>
      <c r="I255" s="12">
        <v>0</v>
      </c>
      <c r="J255" s="12">
        <v>65519.966924430802</v>
      </c>
      <c r="K255" s="26">
        <v>25458.766499999911</v>
      </c>
      <c r="L255" s="26">
        <v>44493.766499999911</v>
      </c>
      <c r="M255" s="26">
        <v>-19035</v>
      </c>
      <c r="N255" s="15"/>
      <c r="O255" s="12">
        <v>1957327.024</v>
      </c>
      <c r="P255" s="12">
        <v>0</v>
      </c>
      <c r="Q255" s="12">
        <v>72727.040555707878</v>
      </c>
      <c r="R255" s="26">
        <v>25458.766499999911</v>
      </c>
      <c r="S255" s="15"/>
      <c r="T255" s="12">
        <v>1957327.024</v>
      </c>
      <c r="U255" s="12">
        <v>0</v>
      </c>
      <c r="V255" s="12">
        <v>72738.890782069182</v>
      </c>
      <c r="W255" s="26">
        <v>25458.766499999911</v>
      </c>
      <c r="X255" s="15"/>
      <c r="Y255" s="12">
        <v>1957327.024</v>
      </c>
      <c r="Z255" s="12">
        <v>0</v>
      </c>
      <c r="AA255" s="12">
        <v>72447.486326123821</v>
      </c>
      <c r="AB255" s="26">
        <v>25458.766499999911</v>
      </c>
      <c r="AC255" s="15"/>
      <c r="AD255" s="12">
        <v>1957327.024</v>
      </c>
      <c r="AE255" s="12">
        <v>0</v>
      </c>
      <c r="AF255" s="12">
        <v>72459.677153709345</v>
      </c>
      <c r="AG255" s="26">
        <v>25458.766499999911</v>
      </c>
      <c r="AH255" s="15"/>
    </row>
    <row r="256" spans="1:34" x14ac:dyDescent="0.3">
      <c r="A256" s="10">
        <v>8913065</v>
      </c>
      <c r="B256" s="10" t="s">
        <v>306</v>
      </c>
      <c r="C256" s="11">
        <v>147</v>
      </c>
      <c r="D256" s="12">
        <v>705910.22489999991</v>
      </c>
      <c r="E256" s="25">
        <v>0</v>
      </c>
      <c r="F256" s="25">
        <v>0</v>
      </c>
      <c r="G256" s="15"/>
      <c r="H256" s="12">
        <v>718403.59084771678</v>
      </c>
      <c r="I256" s="12">
        <v>0</v>
      </c>
      <c r="J256" s="12">
        <v>0</v>
      </c>
      <c r="K256" s="26">
        <v>12493.365947716869</v>
      </c>
      <c r="L256" s="26">
        <v>19602.618976594647</v>
      </c>
      <c r="M256" s="26">
        <v>-7109.253028877778</v>
      </c>
      <c r="N256" s="15"/>
      <c r="O256" s="12">
        <v>716018.39467522549</v>
      </c>
      <c r="P256" s="12">
        <v>0</v>
      </c>
      <c r="Q256" s="12">
        <v>0</v>
      </c>
      <c r="R256" s="26">
        <v>10108.169775225571</v>
      </c>
      <c r="S256" s="15"/>
      <c r="T256" s="12">
        <v>715669.25002259389</v>
      </c>
      <c r="U256" s="12">
        <v>0</v>
      </c>
      <c r="V256" s="12">
        <v>0</v>
      </c>
      <c r="W256" s="26">
        <v>9759.0251225939719</v>
      </c>
      <c r="X256" s="15"/>
      <c r="Y256" s="12">
        <v>716110.85367522552</v>
      </c>
      <c r="Z256" s="12">
        <v>0</v>
      </c>
      <c r="AA256" s="12">
        <v>0</v>
      </c>
      <c r="AB256" s="26">
        <v>10200.628775225603</v>
      </c>
      <c r="AC256" s="15"/>
      <c r="AD256" s="12">
        <v>715774.739959436</v>
      </c>
      <c r="AE256" s="12">
        <v>0</v>
      </c>
      <c r="AF256" s="12">
        <v>0</v>
      </c>
      <c r="AG256" s="26">
        <v>9864.5150594360894</v>
      </c>
      <c r="AH256" s="15"/>
    </row>
    <row r="257" spans="1:34" x14ac:dyDescent="0.3">
      <c r="A257" s="10">
        <v>8913089</v>
      </c>
      <c r="B257" s="10" t="s">
        <v>102</v>
      </c>
      <c r="C257" s="11">
        <v>266</v>
      </c>
      <c r="D257" s="12">
        <v>1213650.0999</v>
      </c>
      <c r="E257" s="25">
        <v>0</v>
      </c>
      <c r="F257" s="25">
        <v>74116.783723261673</v>
      </c>
      <c r="G257" s="15"/>
      <c r="H257" s="12">
        <v>1230247.3023999999</v>
      </c>
      <c r="I257" s="12">
        <v>0</v>
      </c>
      <c r="J257" s="12">
        <v>70146.368638563203</v>
      </c>
      <c r="K257" s="26">
        <v>16597.202499999898</v>
      </c>
      <c r="L257" s="26">
        <v>28567.20250000013</v>
      </c>
      <c r="M257" s="26">
        <v>-11970.000000000233</v>
      </c>
      <c r="N257" s="15"/>
      <c r="O257" s="12">
        <v>1230247.3023999999</v>
      </c>
      <c r="P257" s="12">
        <v>0</v>
      </c>
      <c r="Q257" s="12">
        <v>74352.992417240981</v>
      </c>
      <c r="R257" s="26">
        <v>16597.202499999898</v>
      </c>
      <c r="S257" s="15"/>
      <c r="T257" s="12">
        <v>1230247.3023999999</v>
      </c>
      <c r="U257" s="12">
        <v>0</v>
      </c>
      <c r="V257" s="12">
        <v>74574.589714606758</v>
      </c>
      <c r="W257" s="26">
        <v>16597.202499999898</v>
      </c>
      <c r="X257" s="15"/>
      <c r="Y257" s="12">
        <v>1230247.3023999999</v>
      </c>
      <c r="Z257" s="12">
        <v>0</v>
      </c>
      <c r="AA257" s="12">
        <v>74189.9907820425</v>
      </c>
      <c r="AB257" s="26">
        <v>16597.202499999898</v>
      </c>
      <c r="AC257" s="15"/>
      <c r="AD257" s="12">
        <v>1230247.3023999999</v>
      </c>
      <c r="AE257" s="12">
        <v>0</v>
      </c>
      <c r="AF257" s="12">
        <v>74404.573159674881</v>
      </c>
      <c r="AG257" s="26">
        <v>16597.202499999898</v>
      </c>
      <c r="AH257" s="15"/>
    </row>
    <row r="258" spans="1:34" x14ac:dyDescent="0.3">
      <c r="A258" s="10">
        <v>8913097</v>
      </c>
      <c r="B258" s="10" t="s">
        <v>124</v>
      </c>
      <c r="C258" s="11">
        <v>196</v>
      </c>
      <c r="D258" s="12">
        <v>960760.3300999999</v>
      </c>
      <c r="E258" s="25">
        <v>0</v>
      </c>
      <c r="F258" s="25">
        <v>0</v>
      </c>
      <c r="G258" s="15"/>
      <c r="H258" s="12">
        <v>978000.13078050001</v>
      </c>
      <c r="I258" s="12">
        <v>0</v>
      </c>
      <c r="J258" s="12">
        <v>0</v>
      </c>
      <c r="K258" s="26">
        <v>17239.800680500106</v>
      </c>
      <c r="L258" s="26">
        <v>26931.203705621301</v>
      </c>
      <c r="M258" s="26">
        <v>-9691.4030251211952</v>
      </c>
      <c r="N258" s="15"/>
      <c r="O258" s="12">
        <v>974538.34844242432</v>
      </c>
      <c r="P258" s="12">
        <v>0</v>
      </c>
      <c r="Q258" s="12">
        <v>0</v>
      </c>
      <c r="R258" s="26">
        <v>13778.018342424417</v>
      </c>
      <c r="S258" s="15"/>
      <c r="T258" s="12">
        <v>974264.3128999999</v>
      </c>
      <c r="U258" s="12">
        <v>0</v>
      </c>
      <c r="V258" s="12">
        <v>0</v>
      </c>
      <c r="W258" s="26">
        <v>13503.982799999998</v>
      </c>
      <c r="X258" s="15"/>
      <c r="Y258" s="12">
        <v>974672.66708636354</v>
      </c>
      <c r="Z258" s="12">
        <v>0</v>
      </c>
      <c r="AA258" s="12">
        <v>0</v>
      </c>
      <c r="AB258" s="26">
        <v>13912.336986363633</v>
      </c>
      <c r="AC258" s="15"/>
      <c r="AD258" s="12">
        <v>974409.38163636369</v>
      </c>
      <c r="AE258" s="12">
        <v>0</v>
      </c>
      <c r="AF258" s="12">
        <v>0</v>
      </c>
      <c r="AG258" s="26">
        <v>13649.051536363782</v>
      </c>
      <c r="AH258" s="15"/>
    </row>
    <row r="259" spans="1:34" x14ac:dyDescent="0.3">
      <c r="A259" s="10">
        <v>8913104</v>
      </c>
      <c r="B259" s="10" t="s">
        <v>307</v>
      </c>
      <c r="C259" s="11">
        <v>75</v>
      </c>
      <c r="D259" s="12">
        <v>453316.27919999999</v>
      </c>
      <c r="E259" s="25">
        <v>0</v>
      </c>
      <c r="F259" s="25">
        <v>0</v>
      </c>
      <c r="G259" s="15"/>
      <c r="H259" s="12">
        <v>460922.67591583333</v>
      </c>
      <c r="I259" s="12">
        <v>0</v>
      </c>
      <c r="J259" s="12">
        <v>0</v>
      </c>
      <c r="K259" s="26">
        <v>7606.3967158333398</v>
      </c>
      <c r="L259" s="26">
        <v>12076.040220365627</v>
      </c>
      <c r="M259" s="26">
        <v>-4469.6435045322869</v>
      </c>
      <c r="N259" s="15"/>
      <c r="O259" s="12">
        <v>459696.78276463004</v>
      </c>
      <c r="P259" s="12">
        <v>0</v>
      </c>
      <c r="Q259" s="12">
        <v>0</v>
      </c>
      <c r="R259" s="26">
        <v>6380.503564630053</v>
      </c>
      <c r="S259" s="15"/>
      <c r="T259" s="12">
        <v>459266.39885553916</v>
      </c>
      <c r="U259" s="12">
        <v>0</v>
      </c>
      <c r="V259" s="12">
        <v>0</v>
      </c>
      <c r="W259" s="26">
        <v>5950.1196555391653</v>
      </c>
      <c r="X259" s="15"/>
      <c r="Y259" s="12">
        <v>459744.32063896162</v>
      </c>
      <c r="Z259" s="12">
        <v>0</v>
      </c>
      <c r="AA259" s="12">
        <v>0</v>
      </c>
      <c r="AB259" s="26">
        <v>6428.0414389616344</v>
      </c>
      <c r="AC259" s="15"/>
      <c r="AD259" s="12">
        <v>459330.41631543217</v>
      </c>
      <c r="AE259" s="12">
        <v>0</v>
      </c>
      <c r="AF259" s="12">
        <v>0</v>
      </c>
      <c r="AG259" s="26">
        <v>6014.1371154321823</v>
      </c>
      <c r="AH259" s="15"/>
    </row>
    <row r="260" spans="1:34" x14ac:dyDescent="0.3">
      <c r="A260" s="10">
        <v>8913118</v>
      </c>
      <c r="B260" s="10" t="s">
        <v>112</v>
      </c>
      <c r="C260" s="11">
        <v>68</v>
      </c>
      <c r="D260" s="12">
        <v>408884.26370000001</v>
      </c>
      <c r="E260" s="25">
        <v>2454.7994075008701</v>
      </c>
      <c r="F260" s="25">
        <v>0</v>
      </c>
      <c r="G260" s="15"/>
      <c r="H260" s="12">
        <v>413367.35695452627</v>
      </c>
      <c r="I260" s="12">
        <v>0</v>
      </c>
      <c r="J260" s="12">
        <v>0</v>
      </c>
      <c r="K260" s="26">
        <v>4483.0932545262622</v>
      </c>
      <c r="L260" s="26">
        <v>8533.9939696218353</v>
      </c>
      <c r="M260" s="26">
        <v>-4050.9007150955731</v>
      </c>
      <c r="N260" s="15"/>
      <c r="O260" s="12">
        <v>412246.69030035089</v>
      </c>
      <c r="P260" s="12">
        <v>0</v>
      </c>
      <c r="Q260" s="12">
        <v>0</v>
      </c>
      <c r="R260" s="26">
        <v>3362.4266003508819</v>
      </c>
      <c r="S260" s="15"/>
      <c r="T260" s="12">
        <v>411808.95428631583</v>
      </c>
      <c r="U260" s="12">
        <v>0</v>
      </c>
      <c r="V260" s="12">
        <v>0</v>
      </c>
      <c r="W260" s="26">
        <v>2924.6905863158172</v>
      </c>
      <c r="X260" s="15"/>
      <c r="Y260" s="12">
        <v>412290.16163368418</v>
      </c>
      <c r="Z260" s="12">
        <v>0</v>
      </c>
      <c r="AA260" s="12">
        <v>0</v>
      </c>
      <c r="AB260" s="26">
        <v>3405.897933684173</v>
      </c>
      <c r="AC260" s="15"/>
      <c r="AD260" s="12">
        <v>411869.21834947367</v>
      </c>
      <c r="AE260" s="12">
        <v>0</v>
      </c>
      <c r="AF260" s="12">
        <v>0</v>
      </c>
      <c r="AG260" s="26">
        <v>2984.9546494736569</v>
      </c>
      <c r="AH260" s="15"/>
    </row>
    <row r="261" spans="1:34" x14ac:dyDescent="0.3">
      <c r="A261" s="10">
        <v>8913132</v>
      </c>
      <c r="B261" s="10" t="s">
        <v>246</v>
      </c>
      <c r="C261" s="11">
        <v>48</v>
      </c>
      <c r="D261" s="12">
        <v>327707.83880000003</v>
      </c>
      <c r="E261" s="25">
        <v>0</v>
      </c>
      <c r="F261" s="25">
        <v>0</v>
      </c>
      <c r="G261" s="15"/>
      <c r="H261" s="12">
        <v>333067.13497586211</v>
      </c>
      <c r="I261" s="12">
        <v>0</v>
      </c>
      <c r="J261" s="12">
        <v>0</v>
      </c>
      <c r="K261" s="26">
        <v>5359.2961758620804</v>
      </c>
      <c r="L261" s="26">
        <v>8571.7671534481924</v>
      </c>
      <c r="M261" s="26">
        <v>-3212.470977586112</v>
      </c>
      <c r="N261" s="15"/>
      <c r="O261" s="12">
        <v>332285.32978965517</v>
      </c>
      <c r="P261" s="12">
        <v>0</v>
      </c>
      <c r="Q261" s="12">
        <v>0</v>
      </c>
      <c r="R261" s="26">
        <v>4577.4909896551399</v>
      </c>
      <c r="S261" s="15"/>
      <c r="T261" s="12">
        <v>331823.91937586205</v>
      </c>
      <c r="U261" s="12">
        <v>0</v>
      </c>
      <c r="V261" s="12">
        <v>0</v>
      </c>
      <c r="W261" s="26">
        <v>4116.0805758620263</v>
      </c>
      <c r="X261" s="15"/>
      <c r="Y261" s="12">
        <v>332315.64461724134</v>
      </c>
      <c r="Z261" s="12">
        <v>0</v>
      </c>
      <c r="AA261" s="12">
        <v>0</v>
      </c>
      <c r="AB261" s="26">
        <v>4607.8058172413148</v>
      </c>
      <c r="AC261" s="15"/>
      <c r="AD261" s="12">
        <v>331871.76868620689</v>
      </c>
      <c r="AE261" s="12">
        <v>0</v>
      </c>
      <c r="AF261" s="12">
        <v>0</v>
      </c>
      <c r="AG261" s="26">
        <v>4163.9298862068681</v>
      </c>
      <c r="AH261" s="15"/>
    </row>
    <row r="262" spans="1:34" x14ac:dyDescent="0.3">
      <c r="A262" s="10">
        <v>8913292</v>
      </c>
      <c r="B262" s="10" t="s">
        <v>71</v>
      </c>
      <c r="C262" s="11">
        <v>466</v>
      </c>
      <c r="D262" s="12">
        <v>2584744.6667999998</v>
      </c>
      <c r="E262" s="25">
        <v>0</v>
      </c>
      <c r="F262" s="25">
        <v>0</v>
      </c>
      <c r="G262" s="15"/>
      <c r="H262" s="12">
        <v>2631892.4639983582</v>
      </c>
      <c r="I262" s="12">
        <v>0</v>
      </c>
      <c r="J262" s="12">
        <v>0</v>
      </c>
      <c r="K262" s="26">
        <v>47147.797198358458</v>
      </c>
      <c r="L262" s="26">
        <v>72823.692397103179</v>
      </c>
      <c r="M262" s="26">
        <v>-25675.895198744722</v>
      </c>
      <c r="N262" s="15"/>
      <c r="O262" s="12">
        <v>2621652.3708081478</v>
      </c>
      <c r="P262" s="12">
        <v>0</v>
      </c>
      <c r="Q262" s="12">
        <v>0</v>
      </c>
      <c r="R262" s="26">
        <v>36907.704008148052</v>
      </c>
      <c r="S262" s="15"/>
      <c r="T262" s="12">
        <v>2621851.8803579472</v>
      </c>
      <c r="U262" s="12">
        <v>0</v>
      </c>
      <c r="V262" s="12">
        <v>0</v>
      </c>
      <c r="W262" s="26">
        <v>37107.213557947427</v>
      </c>
      <c r="X262" s="15"/>
      <c r="Y262" s="12">
        <v>2622049.1435169997</v>
      </c>
      <c r="Z262" s="12">
        <v>0</v>
      </c>
      <c r="AA262" s="12">
        <v>0</v>
      </c>
      <c r="AB262" s="26">
        <v>37304.476716999896</v>
      </c>
      <c r="AC262" s="15"/>
      <c r="AD262" s="12">
        <v>2622239.5889033023</v>
      </c>
      <c r="AE262" s="12">
        <v>0</v>
      </c>
      <c r="AF262" s="12">
        <v>0</v>
      </c>
      <c r="AG262" s="26">
        <v>37494.922103302553</v>
      </c>
      <c r="AH262" s="15"/>
    </row>
    <row r="263" spans="1:34" x14ac:dyDescent="0.3">
      <c r="A263" s="10">
        <v>8913297</v>
      </c>
      <c r="B263" s="10" t="s">
        <v>45</v>
      </c>
      <c r="C263" s="11">
        <v>415</v>
      </c>
      <c r="D263" s="12">
        <v>1909576.0071999999</v>
      </c>
      <c r="E263" s="25">
        <v>1887.8133388639321</v>
      </c>
      <c r="F263" s="25">
        <v>0</v>
      </c>
      <c r="G263" s="15"/>
      <c r="H263" s="12">
        <v>1942271.1640464026</v>
      </c>
      <c r="I263" s="12">
        <v>0</v>
      </c>
      <c r="J263" s="12">
        <v>0</v>
      </c>
      <c r="K263" s="26">
        <v>32695.156846402679</v>
      </c>
      <c r="L263" s="26">
        <v>51493.06505056005</v>
      </c>
      <c r="M263" s="26">
        <v>-18797.908204157371</v>
      </c>
      <c r="N263" s="15"/>
      <c r="O263" s="12">
        <v>1934891.3641484762</v>
      </c>
      <c r="P263" s="12">
        <v>0</v>
      </c>
      <c r="Q263" s="12">
        <v>0</v>
      </c>
      <c r="R263" s="26">
        <v>25315.356948476285</v>
      </c>
      <c r="S263" s="15"/>
      <c r="T263" s="12">
        <v>1934891.5267975791</v>
      </c>
      <c r="U263" s="12">
        <v>0</v>
      </c>
      <c r="V263" s="12">
        <v>0</v>
      </c>
      <c r="W263" s="26">
        <v>25315.519597579259</v>
      </c>
      <c r="X263" s="15"/>
      <c r="Y263" s="12">
        <v>1935177.4025190531</v>
      </c>
      <c r="Z263" s="12">
        <v>0</v>
      </c>
      <c r="AA263" s="12">
        <v>0</v>
      </c>
      <c r="AB263" s="26">
        <v>25601.395319053205</v>
      </c>
      <c r="AC263" s="15"/>
      <c r="AD263" s="12">
        <v>1935176.6991754016</v>
      </c>
      <c r="AE263" s="12">
        <v>0</v>
      </c>
      <c r="AF263" s="12">
        <v>0</v>
      </c>
      <c r="AG263" s="26">
        <v>25600.691975401714</v>
      </c>
      <c r="AH263" s="15"/>
    </row>
    <row r="264" spans="1:34" x14ac:dyDescent="0.3">
      <c r="A264" s="10">
        <v>8913310</v>
      </c>
      <c r="B264" s="10" t="s">
        <v>122</v>
      </c>
      <c r="C264" s="11">
        <v>202</v>
      </c>
      <c r="D264" s="12">
        <v>963146.01250000007</v>
      </c>
      <c r="E264" s="25">
        <v>0</v>
      </c>
      <c r="F264" s="25">
        <v>0</v>
      </c>
      <c r="G264" s="15"/>
      <c r="H264" s="12">
        <v>980486.10211702855</v>
      </c>
      <c r="I264" s="12">
        <v>0</v>
      </c>
      <c r="J264" s="12">
        <v>0</v>
      </c>
      <c r="K264" s="26">
        <v>17340.089617028483</v>
      </c>
      <c r="L264" s="26">
        <v>26760.733015885809</v>
      </c>
      <c r="M264" s="26">
        <v>-9420.6433988573262</v>
      </c>
      <c r="N264" s="15"/>
      <c r="O264" s="12">
        <v>977019.33859428565</v>
      </c>
      <c r="P264" s="12">
        <v>0</v>
      </c>
      <c r="Q264" s="12">
        <v>0</v>
      </c>
      <c r="R264" s="26">
        <v>13873.326094285585</v>
      </c>
      <c r="S264" s="15"/>
      <c r="T264" s="12">
        <v>976745.53778285696</v>
      </c>
      <c r="U264" s="12">
        <v>0</v>
      </c>
      <c r="V264" s="12">
        <v>0</v>
      </c>
      <c r="W264" s="26">
        <v>13599.525282856892</v>
      </c>
      <c r="X264" s="15"/>
      <c r="Y264" s="12">
        <v>977153.96669714281</v>
      </c>
      <c r="Z264" s="12">
        <v>0</v>
      </c>
      <c r="AA264" s="12">
        <v>0</v>
      </c>
      <c r="AB264" s="26">
        <v>14007.954197142739</v>
      </c>
      <c r="AC264" s="15"/>
      <c r="AD264" s="12">
        <v>976890.87335999985</v>
      </c>
      <c r="AE264" s="12">
        <v>0</v>
      </c>
      <c r="AF264" s="12">
        <v>0</v>
      </c>
      <c r="AG264" s="26">
        <v>13744.860859999782</v>
      </c>
      <c r="AH264" s="15"/>
    </row>
    <row r="265" spans="1:34" x14ac:dyDescent="0.3">
      <c r="A265" s="10">
        <v>8913331</v>
      </c>
      <c r="B265" s="10" t="s">
        <v>325</v>
      </c>
      <c r="C265" s="11">
        <v>205</v>
      </c>
      <c r="D265" s="12">
        <v>1163025.6480999999</v>
      </c>
      <c r="E265" s="25">
        <v>0</v>
      </c>
      <c r="F265" s="25">
        <v>0</v>
      </c>
      <c r="G265" s="15"/>
      <c r="H265" s="12">
        <v>1184021.2249441135</v>
      </c>
      <c r="I265" s="12">
        <v>0</v>
      </c>
      <c r="J265" s="12">
        <v>0</v>
      </c>
      <c r="K265" s="26">
        <v>20995.576844113646</v>
      </c>
      <c r="L265" s="26">
        <v>32443.322113993112</v>
      </c>
      <c r="M265" s="26">
        <v>-11447.745269879466</v>
      </c>
      <c r="N265" s="15"/>
      <c r="O265" s="12">
        <v>1179729.4187509581</v>
      </c>
      <c r="P265" s="12">
        <v>0</v>
      </c>
      <c r="Q265" s="12">
        <v>0</v>
      </c>
      <c r="R265" s="26">
        <v>16703.770650958177</v>
      </c>
      <c r="S265" s="15"/>
      <c r="T265" s="12">
        <v>1179513.2663924466</v>
      </c>
      <c r="U265" s="12">
        <v>0</v>
      </c>
      <c r="V265" s="12">
        <v>0</v>
      </c>
      <c r="W265" s="26">
        <v>16487.618292446714</v>
      </c>
      <c r="X265" s="15"/>
      <c r="Y265" s="12">
        <v>1179896.1309203615</v>
      </c>
      <c r="Z265" s="12">
        <v>0</v>
      </c>
      <c r="AA265" s="12">
        <v>0</v>
      </c>
      <c r="AB265" s="26">
        <v>16870.48282036162</v>
      </c>
      <c r="AC265" s="15"/>
      <c r="AD265" s="12">
        <v>1179688.0355303776</v>
      </c>
      <c r="AE265" s="12">
        <v>0</v>
      </c>
      <c r="AF265" s="12">
        <v>0</v>
      </c>
      <c r="AG265" s="26">
        <v>16662.38743037777</v>
      </c>
      <c r="AH265" s="15"/>
    </row>
    <row r="266" spans="1:34" x14ac:dyDescent="0.3">
      <c r="A266" s="10">
        <v>8913350</v>
      </c>
      <c r="B266" s="10" t="s">
        <v>72</v>
      </c>
      <c r="C266" s="11">
        <v>72</v>
      </c>
      <c r="D266" s="12">
        <v>498681.17600000004</v>
      </c>
      <c r="E266" s="25">
        <v>0</v>
      </c>
      <c r="F266" s="25">
        <v>0</v>
      </c>
      <c r="G266" s="15"/>
      <c r="H266" s="12">
        <v>507137.10859384609</v>
      </c>
      <c r="I266" s="12">
        <v>0</v>
      </c>
      <c r="J266" s="12">
        <v>0</v>
      </c>
      <c r="K266" s="26">
        <v>8455.9325938460534</v>
      </c>
      <c r="L266" s="26">
        <v>13386.353735384648</v>
      </c>
      <c r="M266" s="26">
        <v>-4930.4211415385944</v>
      </c>
      <c r="N266" s="15"/>
      <c r="O266" s="12">
        <v>505849.24416923081</v>
      </c>
      <c r="P266" s="12">
        <v>0</v>
      </c>
      <c r="Q266" s="12">
        <v>0</v>
      </c>
      <c r="R266" s="26">
        <v>7168.0681692307699</v>
      </c>
      <c r="S266" s="15"/>
      <c r="T266" s="12">
        <v>505423.16016923077</v>
      </c>
      <c r="U266" s="12">
        <v>0</v>
      </c>
      <c r="V266" s="12">
        <v>0</v>
      </c>
      <c r="W266" s="26">
        <v>6741.9841692307382</v>
      </c>
      <c r="X266" s="15"/>
      <c r="Y266" s="12">
        <v>505899.23647692311</v>
      </c>
      <c r="Z266" s="12">
        <v>0</v>
      </c>
      <c r="AA266" s="12">
        <v>0</v>
      </c>
      <c r="AB266" s="26">
        <v>7218.0604769230704</v>
      </c>
      <c r="AC266" s="15"/>
      <c r="AD266" s="12">
        <v>505489.36293846148</v>
      </c>
      <c r="AE266" s="12">
        <v>0</v>
      </c>
      <c r="AF266" s="12">
        <v>0</v>
      </c>
      <c r="AG266" s="26">
        <v>6808.1869384614401</v>
      </c>
      <c r="AH266" s="15"/>
    </row>
    <row r="267" spans="1:34" x14ac:dyDescent="0.3">
      <c r="A267" s="10">
        <v>8913390</v>
      </c>
      <c r="B267" s="10" t="s">
        <v>296</v>
      </c>
      <c r="C267" s="11">
        <v>100</v>
      </c>
      <c r="D267" s="12">
        <v>646092.97519999999</v>
      </c>
      <c r="E267" s="25">
        <v>0</v>
      </c>
      <c r="F267" s="25">
        <v>0</v>
      </c>
      <c r="G267" s="15"/>
      <c r="H267" s="12">
        <v>657657.83668963786</v>
      </c>
      <c r="I267" s="12">
        <v>0</v>
      </c>
      <c r="J267" s="12">
        <v>0</v>
      </c>
      <c r="K267" s="26">
        <v>11564.861489637871</v>
      </c>
      <c r="L267" s="26">
        <v>17885.406020024559</v>
      </c>
      <c r="M267" s="26">
        <v>-6320.5445303866873</v>
      </c>
      <c r="N267" s="15"/>
      <c r="O267" s="12">
        <v>655513.06366865581</v>
      </c>
      <c r="P267" s="12">
        <v>0</v>
      </c>
      <c r="Q267" s="12">
        <v>0</v>
      </c>
      <c r="R267" s="26">
        <v>9420.0884686558275</v>
      </c>
      <c r="S267" s="15"/>
      <c r="T267" s="12">
        <v>655146.68227686</v>
      </c>
      <c r="U267" s="12">
        <v>0</v>
      </c>
      <c r="V267" s="12">
        <v>0</v>
      </c>
      <c r="W267" s="26">
        <v>9053.7070768600097</v>
      </c>
      <c r="X267" s="15"/>
      <c r="Y267" s="12">
        <v>655596.40048943285</v>
      </c>
      <c r="Z267" s="12">
        <v>0</v>
      </c>
      <c r="AA267" s="12">
        <v>0</v>
      </c>
      <c r="AB267" s="26">
        <v>9503.4252894328674</v>
      </c>
      <c r="AC267" s="15"/>
      <c r="AD267" s="12">
        <v>655244.09545754688</v>
      </c>
      <c r="AE267" s="12">
        <v>0</v>
      </c>
      <c r="AF267" s="12">
        <v>0</v>
      </c>
      <c r="AG267" s="26">
        <v>9151.1202575468924</v>
      </c>
      <c r="AH267" s="15"/>
    </row>
    <row r="268" spans="1:34" x14ac:dyDescent="0.3">
      <c r="A268" s="10">
        <v>8913511</v>
      </c>
      <c r="B268" s="10" t="s">
        <v>95</v>
      </c>
      <c r="C268" s="11">
        <v>203</v>
      </c>
      <c r="D268" s="12">
        <v>950985.65820000006</v>
      </c>
      <c r="E268" s="25">
        <v>0</v>
      </c>
      <c r="F268" s="25">
        <v>0</v>
      </c>
      <c r="G268" s="15"/>
      <c r="H268" s="12">
        <v>968174.73883981514</v>
      </c>
      <c r="I268" s="12">
        <v>0</v>
      </c>
      <c r="J268" s="12">
        <v>0</v>
      </c>
      <c r="K268" s="26">
        <v>17189.080639815074</v>
      </c>
      <c r="L268" s="26">
        <v>26623.705918849795</v>
      </c>
      <c r="M268" s="26">
        <v>-9434.6252790347207</v>
      </c>
      <c r="N268" s="15"/>
      <c r="O268" s="12">
        <v>964754.42097766802</v>
      </c>
      <c r="P268" s="12">
        <v>0</v>
      </c>
      <c r="Q268" s="12">
        <v>0</v>
      </c>
      <c r="R268" s="26">
        <v>13768.762777667958</v>
      </c>
      <c r="S268" s="15"/>
      <c r="T268" s="12">
        <v>964477.79598181811</v>
      </c>
      <c r="U268" s="12">
        <v>0</v>
      </c>
      <c r="V268" s="12">
        <v>0</v>
      </c>
      <c r="W268" s="26">
        <v>13492.137781818048</v>
      </c>
      <c r="X268" s="15"/>
      <c r="Y268" s="12">
        <v>964886.84524496039</v>
      </c>
      <c r="Z268" s="12">
        <v>0</v>
      </c>
      <c r="AA268" s="12">
        <v>0</v>
      </c>
      <c r="AB268" s="26">
        <v>13901.18704496033</v>
      </c>
      <c r="AC268" s="15"/>
      <c r="AD268" s="12">
        <v>964618.12686877465</v>
      </c>
      <c r="AE268" s="12">
        <v>0</v>
      </c>
      <c r="AF268" s="12">
        <v>0</v>
      </c>
      <c r="AG268" s="26">
        <v>13632.468668774585</v>
      </c>
      <c r="AH268" s="15"/>
    </row>
    <row r="269" spans="1:34" x14ac:dyDescent="0.3">
      <c r="A269" s="10">
        <v>8913534</v>
      </c>
      <c r="B269" s="10" t="s">
        <v>308</v>
      </c>
      <c r="C269" s="11">
        <v>96</v>
      </c>
      <c r="D269" s="12">
        <v>520732.57740000001</v>
      </c>
      <c r="E269" s="25">
        <v>0</v>
      </c>
      <c r="F269" s="25">
        <v>0</v>
      </c>
      <c r="G269" s="15"/>
      <c r="H269" s="12">
        <v>529810.51789268292</v>
      </c>
      <c r="I269" s="12">
        <v>0</v>
      </c>
      <c r="J269" s="12">
        <v>0</v>
      </c>
      <c r="K269" s="26">
        <v>9077.9404926829156</v>
      </c>
      <c r="L269" s="26">
        <v>14300.573087804776</v>
      </c>
      <c r="M269" s="26">
        <v>-5222.6325951218605</v>
      </c>
      <c r="N269" s="15"/>
      <c r="O269" s="12">
        <v>528190.8034439024</v>
      </c>
      <c r="P269" s="12">
        <v>0</v>
      </c>
      <c r="Q269" s="12">
        <v>0</v>
      </c>
      <c r="R269" s="26">
        <v>7458.2260439023958</v>
      </c>
      <c r="S269" s="15"/>
      <c r="T269" s="12">
        <v>527787.97959024378</v>
      </c>
      <c r="U269" s="12">
        <v>0</v>
      </c>
      <c r="V269" s="12">
        <v>0</v>
      </c>
      <c r="W269" s="26">
        <v>7055.4021902437671</v>
      </c>
      <c r="X269" s="15"/>
      <c r="Y269" s="12">
        <v>528253.64076097554</v>
      </c>
      <c r="Z269" s="12">
        <v>0</v>
      </c>
      <c r="AA269" s="12">
        <v>0</v>
      </c>
      <c r="AB269" s="26">
        <v>7521.0633609755314</v>
      </c>
      <c r="AC269" s="15"/>
      <c r="AD269" s="12">
        <v>527866.28178536578</v>
      </c>
      <c r="AE269" s="12">
        <v>0</v>
      </c>
      <c r="AF269" s="12">
        <v>0</v>
      </c>
      <c r="AG269" s="26">
        <v>7133.7043853657669</v>
      </c>
      <c r="AH269" s="15"/>
    </row>
    <row r="270" spans="1:34" x14ac:dyDescent="0.3">
      <c r="A270" s="10">
        <v>8913550</v>
      </c>
      <c r="B270" s="10" t="s">
        <v>281</v>
      </c>
      <c r="C270" s="11">
        <v>86</v>
      </c>
      <c r="D270" s="12">
        <v>471631.93729999999</v>
      </c>
      <c r="E270" s="25">
        <v>0</v>
      </c>
      <c r="F270" s="25">
        <v>0</v>
      </c>
      <c r="G270" s="15"/>
      <c r="H270" s="12">
        <v>479798.70252657146</v>
      </c>
      <c r="I270" s="12">
        <v>0</v>
      </c>
      <c r="J270" s="12">
        <v>0</v>
      </c>
      <c r="K270" s="26">
        <v>8166.7652265714714</v>
      </c>
      <c r="L270" s="26">
        <v>12861.665988611814</v>
      </c>
      <c r="M270" s="26">
        <v>-4694.9007620403427</v>
      </c>
      <c r="N270" s="15"/>
      <c r="O270" s="12">
        <v>478388.0592173161</v>
      </c>
      <c r="P270" s="12">
        <v>0</v>
      </c>
      <c r="Q270" s="12">
        <v>0</v>
      </c>
      <c r="R270" s="26">
        <v>6756.121917316108</v>
      </c>
      <c r="S270" s="15"/>
      <c r="T270" s="12">
        <v>477970.62506666675</v>
      </c>
      <c r="U270" s="12">
        <v>0</v>
      </c>
      <c r="V270" s="12">
        <v>0</v>
      </c>
      <c r="W270" s="26">
        <v>6338.6877666667569</v>
      </c>
      <c r="X270" s="15"/>
      <c r="Y270" s="12">
        <v>478442.72769783554</v>
      </c>
      <c r="Z270" s="12">
        <v>0</v>
      </c>
      <c r="AA270" s="12">
        <v>0</v>
      </c>
      <c r="AB270" s="26">
        <v>6810.7903978355462</v>
      </c>
      <c r="AC270" s="15"/>
      <c r="AD270" s="12">
        <v>478041.07606926409</v>
      </c>
      <c r="AE270" s="12">
        <v>0</v>
      </c>
      <c r="AF270" s="12">
        <v>0</v>
      </c>
      <c r="AG270" s="26">
        <v>6409.1387692641001</v>
      </c>
      <c r="AH270" s="15"/>
    </row>
    <row r="271" spans="1:34" x14ac:dyDescent="0.3">
      <c r="A271" s="10">
        <v>8913552</v>
      </c>
      <c r="B271" s="10" t="s">
        <v>107</v>
      </c>
      <c r="C271" s="11">
        <v>194</v>
      </c>
      <c r="D271" s="12">
        <v>983388.80330000003</v>
      </c>
      <c r="E271" s="25">
        <v>0</v>
      </c>
      <c r="F271" s="25">
        <v>0</v>
      </c>
      <c r="G271" s="15"/>
      <c r="H271" s="12">
        <v>1001298.8238221579</v>
      </c>
      <c r="I271" s="12">
        <v>0</v>
      </c>
      <c r="J271" s="12">
        <v>0</v>
      </c>
      <c r="K271" s="26">
        <v>17910.020522157894</v>
      </c>
      <c r="L271" s="26">
        <v>27385.610266447766</v>
      </c>
      <c r="M271" s="26">
        <v>-9475.5897442898713</v>
      </c>
      <c r="N271" s="15"/>
      <c r="O271" s="12">
        <v>997737.54822818888</v>
      </c>
      <c r="P271" s="12">
        <v>0</v>
      </c>
      <c r="Q271" s="12">
        <v>0</v>
      </c>
      <c r="R271" s="26">
        <v>14348.744928188855</v>
      </c>
      <c r="S271" s="15"/>
      <c r="T271" s="12">
        <v>997470.6136001593</v>
      </c>
      <c r="U271" s="12">
        <v>0</v>
      </c>
      <c r="V271" s="12">
        <v>0</v>
      </c>
      <c r="W271" s="26">
        <v>14081.810300159268</v>
      </c>
      <c r="X271" s="15"/>
      <c r="Y271" s="12">
        <v>997875.78856901173</v>
      </c>
      <c r="Z271" s="12">
        <v>0</v>
      </c>
      <c r="AA271" s="12">
        <v>0</v>
      </c>
      <c r="AB271" s="26">
        <v>14486.985269011697</v>
      </c>
      <c r="AC271" s="15"/>
      <c r="AD271" s="12">
        <v>997619.08960250556</v>
      </c>
      <c r="AE271" s="12">
        <v>0</v>
      </c>
      <c r="AF271" s="12">
        <v>0</v>
      </c>
      <c r="AG271" s="26">
        <v>14230.286302505527</v>
      </c>
      <c r="AH271" s="15"/>
    </row>
    <row r="272" spans="1:34" x14ac:dyDescent="0.3">
      <c r="A272" s="10">
        <v>8913690</v>
      </c>
      <c r="B272" s="10" t="s">
        <v>282</v>
      </c>
      <c r="C272" s="11">
        <v>207</v>
      </c>
      <c r="D272" s="12">
        <v>990470.15619999997</v>
      </c>
      <c r="E272" s="25">
        <v>0</v>
      </c>
      <c r="F272" s="25">
        <v>0</v>
      </c>
      <c r="G272" s="15"/>
      <c r="H272" s="12">
        <v>1008270.8517142243</v>
      </c>
      <c r="I272" s="12">
        <v>0</v>
      </c>
      <c r="J272" s="12">
        <v>0</v>
      </c>
      <c r="K272" s="26">
        <v>17800.695514224353</v>
      </c>
      <c r="L272" s="26">
        <v>27714.433111441787</v>
      </c>
      <c r="M272" s="26">
        <v>-9913.7375972174341</v>
      </c>
      <c r="N272" s="15"/>
      <c r="O272" s="12">
        <v>1004687.2569156741</v>
      </c>
      <c r="P272" s="12">
        <v>0</v>
      </c>
      <c r="Q272" s="12">
        <v>0</v>
      </c>
      <c r="R272" s="26">
        <v>14217.100715674111</v>
      </c>
      <c r="S272" s="15"/>
      <c r="T272" s="12">
        <v>1004421.9211335423</v>
      </c>
      <c r="U272" s="12">
        <v>0</v>
      </c>
      <c r="V272" s="12">
        <v>0</v>
      </c>
      <c r="W272" s="26">
        <v>13951.764933542348</v>
      </c>
      <c r="X272" s="15"/>
      <c r="Y272" s="12">
        <v>1004826.2650935736</v>
      </c>
      <c r="Z272" s="12">
        <v>0</v>
      </c>
      <c r="AA272" s="12">
        <v>0</v>
      </c>
      <c r="AB272" s="26">
        <v>14356.108893573633</v>
      </c>
      <c r="AC272" s="15"/>
      <c r="AD272" s="12">
        <v>1004570.2797542319</v>
      </c>
      <c r="AE272" s="12">
        <v>0</v>
      </c>
      <c r="AF272" s="12">
        <v>0</v>
      </c>
      <c r="AG272" s="26">
        <v>14100.123554231948</v>
      </c>
      <c r="AH272" s="15"/>
    </row>
    <row r="273" spans="1:34" x14ac:dyDescent="0.3">
      <c r="A273" s="10">
        <v>8913696</v>
      </c>
      <c r="B273" s="10" t="s">
        <v>128</v>
      </c>
      <c r="C273" s="11">
        <v>418</v>
      </c>
      <c r="D273" s="12">
        <v>1906066.6076</v>
      </c>
      <c r="E273" s="25">
        <v>0</v>
      </c>
      <c r="F273" s="25">
        <v>70899.738707820419</v>
      </c>
      <c r="G273" s="15"/>
      <c r="H273" s="12">
        <v>1932452.7679999999</v>
      </c>
      <c r="I273" s="12">
        <v>0</v>
      </c>
      <c r="J273" s="12">
        <v>63687.805912275799</v>
      </c>
      <c r="K273" s="26">
        <v>26386.160399999935</v>
      </c>
      <c r="L273" s="26">
        <v>45196.160399999935</v>
      </c>
      <c r="M273" s="26">
        <v>-18810</v>
      </c>
      <c r="N273" s="15"/>
      <c r="O273" s="12">
        <v>1932452.7679999999</v>
      </c>
      <c r="P273" s="12">
        <v>0</v>
      </c>
      <c r="Q273" s="12">
        <v>70807.24026010232</v>
      </c>
      <c r="R273" s="26">
        <v>26386.160399999935</v>
      </c>
      <c r="S273" s="15"/>
      <c r="T273" s="12">
        <v>1932452.7679999999</v>
      </c>
      <c r="U273" s="12">
        <v>0</v>
      </c>
      <c r="V273" s="12">
        <v>70824.785336683271</v>
      </c>
      <c r="W273" s="26">
        <v>26386.160399999935</v>
      </c>
      <c r="X273" s="15"/>
      <c r="Y273" s="12">
        <v>1932452.7679999999</v>
      </c>
      <c r="Z273" s="12">
        <v>0</v>
      </c>
      <c r="AA273" s="12">
        <v>70531.131733259885</v>
      </c>
      <c r="AB273" s="26">
        <v>26386.160399999935</v>
      </c>
      <c r="AC273" s="15"/>
      <c r="AD273" s="12">
        <v>1932452.7679999999</v>
      </c>
      <c r="AE273" s="12">
        <v>0</v>
      </c>
      <c r="AF273" s="12">
        <v>70552.446762476815</v>
      </c>
      <c r="AG273" s="26">
        <v>26386.160399999935</v>
      </c>
      <c r="AH273" s="15"/>
    </row>
    <row r="274" spans="1:34" x14ac:dyDescent="0.3">
      <c r="A274" s="10">
        <v>8913710</v>
      </c>
      <c r="B274" s="10" t="s">
        <v>283</v>
      </c>
      <c r="C274" s="11">
        <v>191</v>
      </c>
      <c r="D274" s="12">
        <v>949309.66099999996</v>
      </c>
      <c r="E274" s="25">
        <v>0</v>
      </c>
      <c r="F274" s="25">
        <v>0</v>
      </c>
      <c r="G274" s="15"/>
      <c r="H274" s="12">
        <v>966467.97623797809</v>
      </c>
      <c r="I274" s="12">
        <v>0</v>
      </c>
      <c r="J274" s="12">
        <v>0</v>
      </c>
      <c r="K274" s="26">
        <v>17158.315237978124</v>
      </c>
      <c r="L274" s="26">
        <v>26552.322220937349</v>
      </c>
      <c r="M274" s="26">
        <v>-9394.0069829592248</v>
      </c>
      <c r="N274" s="15"/>
      <c r="O274" s="12">
        <v>963057.25267913868</v>
      </c>
      <c r="P274" s="12">
        <v>0</v>
      </c>
      <c r="Q274" s="12">
        <v>0</v>
      </c>
      <c r="R274" s="26">
        <v>13747.591679138714</v>
      </c>
      <c r="S274" s="15"/>
      <c r="T274" s="12">
        <v>962779.90825743601</v>
      </c>
      <c r="U274" s="12">
        <v>0</v>
      </c>
      <c r="V274" s="12">
        <v>0</v>
      </c>
      <c r="W274" s="26">
        <v>13470.247257436044</v>
      </c>
      <c r="X274" s="15"/>
      <c r="Y274" s="12">
        <v>963189.56852564751</v>
      </c>
      <c r="Z274" s="12">
        <v>0</v>
      </c>
      <c r="AA274" s="12">
        <v>0</v>
      </c>
      <c r="AB274" s="26">
        <v>13879.907525647548</v>
      </c>
      <c r="AC274" s="15"/>
      <c r="AD274" s="12">
        <v>962921.21106997365</v>
      </c>
      <c r="AE274" s="12">
        <v>0</v>
      </c>
      <c r="AF274" s="12">
        <v>0</v>
      </c>
      <c r="AG274" s="26">
        <v>13611.550069973688</v>
      </c>
      <c r="AH274" s="15"/>
    </row>
    <row r="275" spans="1:34" x14ac:dyDescent="0.3">
      <c r="A275" s="10">
        <v>8913730</v>
      </c>
      <c r="B275" s="10" t="s">
        <v>109</v>
      </c>
      <c r="C275" s="11">
        <v>212</v>
      </c>
      <c r="D275" s="12">
        <v>1021523.8976</v>
      </c>
      <c r="E275" s="25">
        <v>0</v>
      </c>
      <c r="F275" s="25">
        <v>0</v>
      </c>
      <c r="G275" s="15"/>
      <c r="H275" s="12">
        <v>1039941.5703697115</v>
      </c>
      <c r="I275" s="12">
        <v>0</v>
      </c>
      <c r="J275" s="12">
        <v>0</v>
      </c>
      <c r="K275" s="26">
        <v>18417.672769711469</v>
      </c>
      <c r="L275" s="26">
        <v>28481.3129706732</v>
      </c>
      <c r="M275" s="26">
        <v>-10063.64020096173</v>
      </c>
      <c r="N275" s="15"/>
      <c r="O275" s="12">
        <v>1036229.8556846153</v>
      </c>
      <c r="P275" s="12">
        <v>0</v>
      </c>
      <c r="Q275" s="12">
        <v>0</v>
      </c>
      <c r="R275" s="26">
        <v>14705.958084615297</v>
      </c>
      <c r="S275" s="15"/>
      <c r="T275" s="12">
        <v>1035973.4341269231</v>
      </c>
      <c r="U275" s="12">
        <v>0</v>
      </c>
      <c r="V275" s="12">
        <v>0</v>
      </c>
      <c r="W275" s="26">
        <v>14449.536526923068</v>
      </c>
      <c r="X275" s="15"/>
      <c r="Y275" s="12">
        <v>1036374.1676557692</v>
      </c>
      <c r="Z275" s="12">
        <v>0</v>
      </c>
      <c r="AA275" s="12">
        <v>0</v>
      </c>
      <c r="AB275" s="26">
        <v>14850.270055769128</v>
      </c>
      <c r="AC275" s="15"/>
      <c r="AD275" s="12">
        <v>1036127.2128769231</v>
      </c>
      <c r="AE275" s="12">
        <v>0</v>
      </c>
      <c r="AF275" s="12">
        <v>0</v>
      </c>
      <c r="AG275" s="26">
        <v>14603.315276923124</v>
      </c>
      <c r="AH275" s="15"/>
    </row>
    <row r="276" spans="1:34" x14ac:dyDescent="0.3">
      <c r="A276" s="10">
        <v>8913763</v>
      </c>
      <c r="B276" s="10" t="s">
        <v>131</v>
      </c>
      <c r="C276" s="11">
        <v>202</v>
      </c>
      <c r="D276" s="12">
        <v>1008592.4419</v>
      </c>
      <c r="E276" s="25">
        <v>0</v>
      </c>
      <c r="F276" s="25">
        <v>0</v>
      </c>
      <c r="G276" s="15"/>
      <c r="H276" s="12">
        <v>1026743.2085775</v>
      </c>
      <c r="I276" s="12">
        <v>0</v>
      </c>
      <c r="J276" s="12">
        <v>0</v>
      </c>
      <c r="K276" s="26">
        <v>18150.766677499982</v>
      </c>
      <c r="L276" s="26">
        <v>28359.264513654518</v>
      </c>
      <c r="M276" s="26">
        <v>-10208.497836154536</v>
      </c>
      <c r="N276" s="15"/>
      <c r="O276" s="12">
        <v>1023078.8610234568</v>
      </c>
      <c r="P276" s="12">
        <v>0</v>
      </c>
      <c r="Q276" s="12">
        <v>0</v>
      </c>
      <c r="R276" s="26">
        <v>14486.419123456813</v>
      </c>
      <c r="S276" s="15"/>
      <c r="T276" s="12">
        <v>1022819.5886074074</v>
      </c>
      <c r="U276" s="12">
        <v>0</v>
      </c>
      <c r="V276" s="12">
        <v>0</v>
      </c>
      <c r="W276" s="26">
        <v>14227.146707407432</v>
      </c>
      <c r="X276" s="15"/>
      <c r="Y276" s="12">
        <v>1023220.9724203704</v>
      </c>
      <c r="Z276" s="12">
        <v>0</v>
      </c>
      <c r="AA276" s="12">
        <v>0</v>
      </c>
      <c r="AB276" s="26">
        <v>14628.530520370463</v>
      </c>
      <c r="AC276" s="15"/>
      <c r="AD276" s="12">
        <v>1022968.6350518519</v>
      </c>
      <c r="AE276" s="12">
        <v>0</v>
      </c>
      <c r="AF276" s="12">
        <v>0</v>
      </c>
      <c r="AG276" s="26">
        <v>14376.193151851883</v>
      </c>
      <c r="AH276" s="15"/>
    </row>
    <row r="277" spans="1:34" x14ac:dyDescent="0.3">
      <c r="A277" s="10">
        <v>8913765</v>
      </c>
      <c r="B277" s="10" t="s">
        <v>284</v>
      </c>
      <c r="C277" s="11">
        <v>395</v>
      </c>
      <c r="D277" s="12">
        <v>1802788.355</v>
      </c>
      <c r="E277" s="25">
        <v>0</v>
      </c>
      <c r="F277" s="25">
        <v>60682.992370570311</v>
      </c>
      <c r="G277" s="15"/>
      <c r="H277" s="12">
        <v>1828351.2671999999</v>
      </c>
      <c r="I277" s="12">
        <v>0</v>
      </c>
      <c r="J277" s="12">
        <v>54444.816229949938</v>
      </c>
      <c r="K277" s="26">
        <v>25562.912199999904</v>
      </c>
      <c r="L277" s="26">
        <v>43337.912199999904</v>
      </c>
      <c r="M277" s="26">
        <v>-17775</v>
      </c>
      <c r="N277" s="15"/>
      <c r="O277" s="12">
        <v>1828351.2671999999</v>
      </c>
      <c r="P277" s="12">
        <v>0</v>
      </c>
      <c r="Q277" s="12">
        <v>61165.4315280132</v>
      </c>
      <c r="R277" s="26">
        <v>25562.912199999904</v>
      </c>
      <c r="S277" s="15"/>
      <c r="T277" s="12">
        <v>1828351.2671999999</v>
      </c>
      <c r="U277" s="12">
        <v>0</v>
      </c>
      <c r="V277" s="12">
        <v>61210.465883865952</v>
      </c>
      <c r="W277" s="26">
        <v>25562.912199999904</v>
      </c>
      <c r="X277" s="15"/>
      <c r="Y277" s="12">
        <v>1828351.2671999999</v>
      </c>
      <c r="Z277" s="12">
        <v>0</v>
      </c>
      <c r="AA277" s="12">
        <v>60905.217166861286</v>
      </c>
      <c r="AB277" s="26">
        <v>25562.912199999904</v>
      </c>
      <c r="AC277" s="15"/>
      <c r="AD277" s="12">
        <v>1828351.2671999999</v>
      </c>
      <c r="AE277" s="12">
        <v>0</v>
      </c>
      <c r="AF277" s="12">
        <v>60955.202523253625</v>
      </c>
      <c r="AG277" s="26">
        <v>25562.912199999904</v>
      </c>
      <c r="AH277" s="15"/>
    </row>
    <row r="278" spans="1:34" x14ac:dyDescent="0.3">
      <c r="A278" s="10">
        <v>8913766</v>
      </c>
      <c r="B278" s="10" t="s">
        <v>73</v>
      </c>
      <c r="C278" s="11">
        <v>272</v>
      </c>
      <c r="D278" s="12">
        <v>1388345.5589999999</v>
      </c>
      <c r="E278" s="25">
        <v>0</v>
      </c>
      <c r="F278" s="25">
        <v>0</v>
      </c>
      <c r="G278" s="15"/>
      <c r="H278" s="12">
        <v>1413368.826255444</v>
      </c>
      <c r="I278" s="12">
        <v>0</v>
      </c>
      <c r="J278" s="12">
        <v>0</v>
      </c>
      <c r="K278" s="26">
        <v>25023.26725544408</v>
      </c>
      <c r="L278" s="26">
        <v>38996.087040686049</v>
      </c>
      <c r="M278" s="26">
        <v>-13972.819785241969</v>
      </c>
      <c r="N278" s="15"/>
      <c r="O278" s="12">
        <v>1408124.6827331728</v>
      </c>
      <c r="P278" s="12">
        <v>0</v>
      </c>
      <c r="Q278" s="12">
        <v>0</v>
      </c>
      <c r="R278" s="26">
        <v>19779.123733172892</v>
      </c>
      <c r="S278" s="15"/>
      <c r="T278" s="12">
        <v>1407975.9619819943</v>
      </c>
      <c r="U278" s="12">
        <v>0</v>
      </c>
      <c r="V278" s="12">
        <v>0</v>
      </c>
      <c r="W278" s="26">
        <v>19630.402981994441</v>
      </c>
      <c r="X278" s="15"/>
      <c r="Y278" s="12">
        <v>1408327.8237862966</v>
      </c>
      <c r="Z278" s="12">
        <v>0</v>
      </c>
      <c r="AA278" s="12">
        <v>0</v>
      </c>
      <c r="AB278" s="26">
        <v>19982.264786296757</v>
      </c>
      <c r="AC278" s="15"/>
      <c r="AD278" s="12">
        <v>1408181.1288404125</v>
      </c>
      <c r="AE278" s="12">
        <v>0</v>
      </c>
      <c r="AF278" s="12">
        <v>0</v>
      </c>
      <c r="AG278" s="26">
        <v>19835.569840412587</v>
      </c>
      <c r="AH278" s="15"/>
    </row>
    <row r="279" spans="1:34" x14ac:dyDescent="0.3">
      <c r="A279" s="10">
        <v>8913767</v>
      </c>
      <c r="B279" s="10" t="s">
        <v>123</v>
      </c>
      <c r="C279" s="11">
        <v>210</v>
      </c>
      <c r="D279" s="12">
        <v>981061.81359999999</v>
      </c>
      <c r="E279" s="25">
        <v>0</v>
      </c>
      <c r="F279" s="25">
        <v>0</v>
      </c>
      <c r="G279" s="15"/>
      <c r="H279" s="12">
        <v>998627.95765928121</v>
      </c>
      <c r="I279" s="12">
        <v>0</v>
      </c>
      <c r="J279" s="12">
        <v>0</v>
      </c>
      <c r="K279" s="26">
        <v>17566.144059281214</v>
      </c>
      <c r="L279" s="26">
        <v>27341.501345486031</v>
      </c>
      <c r="M279" s="26">
        <v>-9775.3572862048168</v>
      </c>
      <c r="N279" s="15"/>
      <c r="O279" s="12">
        <v>995087.81085540645</v>
      </c>
      <c r="P279" s="12">
        <v>0</v>
      </c>
      <c r="Q279" s="12">
        <v>0</v>
      </c>
      <c r="R279" s="26">
        <v>14025.997255406459</v>
      </c>
      <c r="S279" s="15"/>
      <c r="T279" s="12">
        <v>994819.64574962028</v>
      </c>
      <c r="U279" s="12">
        <v>0</v>
      </c>
      <c r="V279" s="12">
        <v>0</v>
      </c>
      <c r="W279" s="26">
        <v>13757.832149620284</v>
      </c>
      <c r="X279" s="15"/>
      <c r="Y279" s="12">
        <v>995224.96135511401</v>
      </c>
      <c r="Z279" s="12">
        <v>0</v>
      </c>
      <c r="AA279" s="12">
        <v>0</v>
      </c>
      <c r="AB279" s="26">
        <v>14163.147755114012</v>
      </c>
      <c r="AC279" s="15"/>
      <c r="AD279" s="12">
        <v>994965.49222302774</v>
      </c>
      <c r="AE279" s="12">
        <v>0</v>
      </c>
      <c r="AF279" s="12">
        <v>0</v>
      </c>
      <c r="AG279" s="26">
        <v>13903.67862302775</v>
      </c>
      <c r="AH279" s="15"/>
    </row>
    <row r="280" spans="1:34" x14ac:dyDescent="0.3">
      <c r="A280" s="10">
        <v>8913769</v>
      </c>
      <c r="B280" s="10" t="s">
        <v>162</v>
      </c>
      <c r="C280" s="11">
        <v>430</v>
      </c>
      <c r="D280" s="12">
        <v>2026202.0485</v>
      </c>
      <c r="E280" s="25">
        <v>0</v>
      </c>
      <c r="F280" s="25">
        <v>0</v>
      </c>
      <c r="G280" s="15"/>
      <c r="H280" s="12">
        <v>2063530.6102608517</v>
      </c>
      <c r="I280" s="12">
        <v>0</v>
      </c>
      <c r="J280" s="12">
        <v>0</v>
      </c>
      <c r="K280" s="26">
        <v>37328.561760851648</v>
      </c>
      <c r="L280" s="26">
        <v>57178.015884808498</v>
      </c>
      <c r="M280" s="26">
        <v>-19849.45412395685</v>
      </c>
      <c r="N280" s="15"/>
      <c r="O280" s="12">
        <v>2055609.1093847235</v>
      </c>
      <c r="P280" s="12">
        <v>0</v>
      </c>
      <c r="Q280" s="12">
        <v>0</v>
      </c>
      <c r="R280" s="26">
        <v>29407.06088472344</v>
      </c>
      <c r="S280" s="15"/>
      <c r="T280" s="12">
        <v>2055648.163037708</v>
      </c>
      <c r="U280" s="12">
        <v>0</v>
      </c>
      <c r="V280" s="12">
        <v>0</v>
      </c>
      <c r="W280" s="26">
        <v>29446.114537707996</v>
      </c>
      <c r="X280" s="15"/>
      <c r="Y280" s="12">
        <v>2055916.4132421035</v>
      </c>
      <c r="Z280" s="12">
        <v>0</v>
      </c>
      <c r="AA280" s="12">
        <v>0</v>
      </c>
      <c r="AB280" s="26">
        <v>29714.364742103498</v>
      </c>
      <c r="AC280" s="15"/>
      <c r="AD280" s="12">
        <v>2055944.7863063752</v>
      </c>
      <c r="AE280" s="12">
        <v>0</v>
      </c>
      <c r="AF280" s="12">
        <v>0</v>
      </c>
      <c r="AG280" s="26">
        <v>29742.737806375138</v>
      </c>
      <c r="AH280" s="15"/>
    </row>
    <row r="281" spans="1:34" x14ac:dyDescent="0.3">
      <c r="A281" s="10">
        <v>8913770</v>
      </c>
      <c r="B281" s="10" t="s">
        <v>121</v>
      </c>
      <c r="C281" s="11">
        <v>191</v>
      </c>
      <c r="D281" s="12">
        <v>1113959.1007000001</v>
      </c>
      <c r="E281" s="25">
        <v>119699.36698189353</v>
      </c>
      <c r="F281" s="25">
        <v>0</v>
      </c>
      <c r="G281" s="15"/>
      <c r="H281" s="12">
        <v>1118836.5946995001</v>
      </c>
      <c r="I281" s="12">
        <v>106529.51939730292</v>
      </c>
      <c r="J281" s="12">
        <v>0</v>
      </c>
      <c r="K281" s="26">
        <v>4877.4939995000605</v>
      </c>
      <c r="L281" s="26">
        <v>4870.9753308410291</v>
      </c>
      <c r="M281" s="26">
        <v>6.5186686590313911</v>
      </c>
      <c r="N281" s="15"/>
      <c r="O281" s="12">
        <v>1118836.5946994999</v>
      </c>
      <c r="P281" s="12">
        <v>110129.04658291092</v>
      </c>
      <c r="Q281" s="12">
        <v>0</v>
      </c>
      <c r="R281" s="26">
        <v>4877.4939994998276</v>
      </c>
      <c r="S281" s="15"/>
      <c r="T281" s="12">
        <v>1118839.1754895002</v>
      </c>
      <c r="U281" s="12">
        <v>110395.86703828968</v>
      </c>
      <c r="V281" s="12">
        <v>0</v>
      </c>
      <c r="W281" s="26">
        <v>4880.0747895000968</v>
      </c>
      <c r="X281" s="15"/>
      <c r="Y281" s="12">
        <v>1113959.1007000001</v>
      </c>
      <c r="Z281" s="12">
        <v>105111.75142630893</v>
      </c>
      <c r="AA281" s="12">
        <v>0</v>
      </c>
      <c r="AB281" s="26">
        <v>0</v>
      </c>
      <c r="AC281" s="15"/>
      <c r="AD281" s="12">
        <v>1113959.1007000001</v>
      </c>
      <c r="AE281" s="12">
        <v>105366.76834066676</v>
      </c>
      <c r="AF281" s="12">
        <v>0</v>
      </c>
      <c r="AG281" s="26">
        <v>0</v>
      </c>
      <c r="AH281" s="15"/>
    </row>
    <row r="282" spans="1:34" x14ac:dyDescent="0.3">
      <c r="A282" s="10">
        <v>8913771</v>
      </c>
      <c r="B282" s="10" t="s">
        <v>135</v>
      </c>
      <c r="C282" s="11">
        <v>194</v>
      </c>
      <c r="D282" s="12">
        <v>1082813.8677000001</v>
      </c>
      <c r="E282" s="25">
        <v>0</v>
      </c>
      <c r="F282" s="25">
        <v>0</v>
      </c>
      <c r="G282" s="15"/>
      <c r="H282" s="12">
        <v>1102321.0198954786</v>
      </c>
      <c r="I282" s="12">
        <v>0</v>
      </c>
      <c r="J282" s="12">
        <v>0</v>
      </c>
      <c r="K282" s="26">
        <v>19507.152195478557</v>
      </c>
      <c r="L282" s="26">
        <v>30140.708253106335</v>
      </c>
      <c r="M282" s="26">
        <v>-10633.556057627779</v>
      </c>
      <c r="N282" s="15"/>
      <c r="O282" s="12">
        <v>1098355.6031234683</v>
      </c>
      <c r="P282" s="12">
        <v>0</v>
      </c>
      <c r="Q282" s="12">
        <v>0</v>
      </c>
      <c r="R282" s="26">
        <v>15541.735423468286</v>
      </c>
      <c r="S282" s="15"/>
      <c r="T282" s="12">
        <v>1098116.7201489341</v>
      </c>
      <c r="U282" s="12">
        <v>0</v>
      </c>
      <c r="V282" s="12">
        <v>0</v>
      </c>
      <c r="W282" s="26">
        <v>15302.852448933991</v>
      </c>
      <c r="X282" s="15"/>
      <c r="Y282" s="12">
        <v>1098509.538381943</v>
      </c>
      <c r="Z282" s="12">
        <v>0</v>
      </c>
      <c r="AA282" s="12">
        <v>0</v>
      </c>
      <c r="AB282" s="26">
        <v>15695.670681942953</v>
      </c>
      <c r="AC282" s="15"/>
      <c r="AD282" s="12">
        <v>1098279.0388761535</v>
      </c>
      <c r="AE282" s="12">
        <v>0</v>
      </c>
      <c r="AF282" s="12">
        <v>0</v>
      </c>
      <c r="AG282" s="26">
        <v>15465.171176153468</v>
      </c>
      <c r="AH282" s="15"/>
    </row>
    <row r="283" spans="1:34" x14ac:dyDescent="0.3">
      <c r="A283" s="10">
        <v>8913783</v>
      </c>
      <c r="B283" s="10" t="s">
        <v>271</v>
      </c>
      <c r="C283" s="11">
        <v>281</v>
      </c>
      <c r="D283" s="12">
        <v>1310564.6287</v>
      </c>
      <c r="E283" s="25">
        <v>0</v>
      </c>
      <c r="F283" s="25">
        <v>0</v>
      </c>
      <c r="G283" s="15"/>
      <c r="H283" s="12">
        <v>1334317.7773516257</v>
      </c>
      <c r="I283" s="12">
        <v>0</v>
      </c>
      <c r="J283" s="12">
        <v>0</v>
      </c>
      <c r="K283" s="26">
        <v>23753.148651625728</v>
      </c>
      <c r="L283" s="26">
        <v>36937.642654077616</v>
      </c>
      <c r="M283" s="26">
        <v>-13184.494002451887</v>
      </c>
      <c r="N283" s="15"/>
      <c r="O283" s="12">
        <v>1329393.6956602356</v>
      </c>
      <c r="P283" s="12">
        <v>0</v>
      </c>
      <c r="Q283" s="12">
        <v>0</v>
      </c>
      <c r="R283" s="26">
        <v>18829.066960235592</v>
      </c>
      <c r="S283" s="15"/>
      <c r="T283" s="12">
        <v>1329221.9759557396</v>
      </c>
      <c r="U283" s="12">
        <v>0</v>
      </c>
      <c r="V283" s="12">
        <v>0</v>
      </c>
      <c r="W283" s="26">
        <v>18657.347255739616</v>
      </c>
      <c r="X283" s="15"/>
      <c r="Y283" s="12">
        <v>1329584.7692907462</v>
      </c>
      <c r="Z283" s="12">
        <v>0</v>
      </c>
      <c r="AA283" s="12">
        <v>0</v>
      </c>
      <c r="AB283" s="26">
        <v>19020.140590746189</v>
      </c>
      <c r="AC283" s="15"/>
      <c r="AD283" s="12">
        <v>1329419.4913005675</v>
      </c>
      <c r="AE283" s="12">
        <v>0</v>
      </c>
      <c r="AF283" s="12">
        <v>0</v>
      </c>
      <c r="AG283" s="26">
        <v>18854.862600567518</v>
      </c>
      <c r="AH283" s="15"/>
    </row>
    <row r="284" spans="1:34" x14ac:dyDescent="0.3">
      <c r="A284" s="10">
        <v>8913789</v>
      </c>
      <c r="B284" s="10" t="s">
        <v>309</v>
      </c>
      <c r="C284" s="11">
        <v>318</v>
      </c>
      <c r="D284" s="12">
        <v>1617517.122</v>
      </c>
      <c r="E284" s="25">
        <v>0</v>
      </c>
      <c r="F284" s="25">
        <v>0</v>
      </c>
      <c r="G284" s="15"/>
      <c r="H284" s="12">
        <v>1647182.3655016748</v>
      </c>
      <c r="I284" s="12">
        <v>0</v>
      </c>
      <c r="J284" s="12">
        <v>0</v>
      </c>
      <c r="K284" s="26">
        <v>29665.24350167485</v>
      </c>
      <c r="L284" s="26">
        <v>45572.334716850892</v>
      </c>
      <c r="M284" s="26">
        <v>-15907.091215176042</v>
      </c>
      <c r="N284" s="15"/>
      <c r="O284" s="12">
        <v>1640974.8679533126</v>
      </c>
      <c r="P284" s="12">
        <v>0</v>
      </c>
      <c r="Q284" s="12">
        <v>0</v>
      </c>
      <c r="R284" s="26">
        <v>23457.745953312609</v>
      </c>
      <c r="S284" s="15"/>
      <c r="T284" s="12">
        <v>1640892.7362067597</v>
      </c>
      <c r="U284" s="12">
        <v>0</v>
      </c>
      <c r="V284" s="12">
        <v>0</v>
      </c>
      <c r="W284" s="26">
        <v>23375.614206759725</v>
      </c>
      <c r="X284" s="15"/>
      <c r="Y284" s="12">
        <v>1641215.9500686792</v>
      </c>
      <c r="Z284" s="12">
        <v>0</v>
      </c>
      <c r="AA284" s="12">
        <v>0</v>
      </c>
      <c r="AB284" s="26">
        <v>23698.828068679199</v>
      </c>
      <c r="AC284" s="15"/>
      <c r="AD284" s="12">
        <v>1641135.5520477693</v>
      </c>
      <c r="AE284" s="12">
        <v>0</v>
      </c>
      <c r="AF284" s="12">
        <v>0</v>
      </c>
      <c r="AG284" s="26">
        <v>23618.430047769332</v>
      </c>
      <c r="AH284" s="15"/>
    </row>
    <row r="285" spans="1:34" x14ac:dyDescent="0.3">
      <c r="A285" s="10">
        <v>8913790</v>
      </c>
      <c r="B285" s="10" t="s">
        <v>74</v>
      </c>
      <c r="C285" s="11">
        <v>547</v>
      </c>
      <c r="D285" s="12">
        <v>2509191.2325999998</v>
      </c>
      <c r="E285" s="25">
        <v>1499.9675549772944</v>
      </c>
      <c r="F285" s="25">
        <v>61434.029708039947</v>
      </c>
      <c r="G285" s="15"/>
      <c r="H285" s="12">
        <v>2535430.1024000002</v>
      </c>
      <c r="I285" s="12">
        <v>0</v>
      </c>
      <c r="J285" s="12">
        <v>43911.682269607671</v>
      </c>
      <c r="K285" s="26">
        <v>26238.869800000452</v>
      </c>
      <c r="L285" s="26">
        <v>50853.869845022447</v>
      </c>
      <c r="M285" s="26">
        <v>-24615.000045021996</v>
      </c>
      <c r="N285" s="15"/>
      <c r="O285" s="12">
        <v>2535430.1024000002</v>
      </c>
      <c r="P285" s="12">
        <v>0</v>
      </c>
      <c r="Q285" s="12">
        <v>53562.840883114375</v>
      </c>
      <c r="R285" s="26">
        <v>26238.869800000452</v>
      </c>
      <c r="S285" s="15"/>
      <c r="T285" s="12">
        <v>2535430.1024000002</v>
      </c>
      <c r="U285" s="12">
        <v>0</v>
      </c>
      <c r="V285" s="12">
        <v>53403.855759747326</v>
      </c>
      <c r="W285" s="26">
        <v>26238.869800000452</v>
      </c>
      <c r="X285" s="15"/>
      <c r="Y285" s="12">
        <v>2535430.1024000002</v>
      </c>
      <c r="Z285" s="12">
        <v>0</v>
      </c>
      <c r="AA285" s="12">
        <v>53188.173934607301</v>
      </c>
      <c r="AB285" s="26">
        <v>26238.869800000452</v>
      </c>
      <c r="AC285" s="15"/>
      <c r="AD285" s="12">
        <v>2535430.1024000002</v>
      </c>
      <c r="AE285" s="12">
        <v>0</v>
      </c>
      <c r="AF285" s="12">
        <v>53035.642278335989</v>
      </c>
      <c r="AG285" s="26">
        <v>26238.869800000452</v>
      </c>
      <c r="AH285" s="15"/>
    </row>
    <row r="286" spans="1:34" x14ac:dyDescent="0.3">
      <c r="A286" s="10">
        <v>8913791</v>
      </c>
      <c r="B286" s="10" t="s">
        <v>310</v>
      </c>
      <c r="C286" s="11">
        <v>415</v>
      </c>
      <c r="D286" s="12">
        <v>1950521.7216</v>
      </c>
      <c r="E286" s="25">
        <v>0</v>
      </c>
      <c r="F286" s="25">
        <v>0</v>
      </c>
      <c r="G286" s="15"/>
      <c r="H286" s="12">
        <v>1986380.3457565592</v>
      </c>
      <c r="I286" s="12">
        <v>0</v>
      </c>
      <c r="J286" s="12">
        <v>0</v>
      </c>
      <c r="K286" s="26">
        <v>35858.624156559119</v>
      </c>
      <c r="L286" s="26">
        <v>54882.280044437386</v>
      </c>
      <c r="M286" s="26">
        <v>-19023.655887878267</v>
      </c>
      <c r="N286" s="15"/>
      <c r="O286" s="12">
        <v>1978777.7948705957</v>
      </c>
      <c r="P286" s="12">
        <v>0</v>
      </c>
      <c r="Q286" s="12">
        <v>0</v>
      </c>
      <c r="R286" s="26">
        <v>28256.073270595632</v>
      </c>
      <c r="S286" s="15"/>
      <c r="T286" s="12">
        <v>1978793.2834062499</v>
      </c>
      <c r="U286" s="12">
        <v>0</v>
      </c>
      <c r="V286" s="12">
        <v>0</v>
      </c>
      <c r="W286" s="26">
        <v>28271.561806249898</v>
      </c>
      <c r="X286" s="15"/>
      <c r="Y286" s="12">
        <v>1979073.5886281065</v>
      </c>
      <c r="Z286" s="12">
        <v>0</v>
      </c>
      <c r="AA286" s="12">
        <v>0</v>
      </c>
      <c r="AB286" s="26">
        <v>28551.86702810647</v>
      </c>
      <c r="AC286" s="15"/>
      <c r="AD286" s="12">
        <v>1979088.421279588</v>
      </c>
      <c r="AE286" s="12">
        <v>0</v>
      </c>
      <c r="AF286" s="12">
        <v>0</v>
      </c>
      <c r="AG286" s="26">
        <v>28566.699679587968</v>
      </c>
      <c r="AH286" s="15"/>
    </row>
    <row r="287" spans="1:34" x14ac:dyDescent="0.3">
      <c r="A287" s="10">
        <v>8913792</v>
      </c>
      <c r="B287" s="10" t="s">
        <v>108</v>
      </c>
      <c r="C287" s="11">
        <v>413</v>
      </c>
      <c r="D287" s="12">
        <v>1908214.3854999999</v>
      </c>
      <c r="E287" s="25">
        <v>0</v>
      </c>
      <c r="F287" s="25">
        <v>0</v>
      </c>
      <c r="G287" s="15"/>
      <c r="H287" s="12">
        <v>1943337.5898849431</v>
      </c>
      <c r="I287" s="12">
        <v>0</v>
      </c>
      <c r="J287" s="12">
        <v>0</v>
      </c>
      <c r="K287" s="26">
        <v>35123.204384943238</v>
      </c>
      <c r="L287" s="26">
        <v>53885.525791468564</v>
      </c>
      <c r="M287" s="26">
        <v>-18762.321406525327</v>
      </c>
      <c r="N287" s="15"/>
      <c r="O287" s="12">
        <v>1935903.7571070248</v>
      </c>
      <c r="P287" s="12">
        <v>0</v>
      </c>
      <c r="Q287" s="12">
        <v>0</v>
      </c>
      <c r="R287" s="26">
        <v>27689.371607024921</v>
      </c>
      <c r="S287" s="15"/>
      <c r="T287" s="12">
        <v>1935907.689825</v>
      </c>
      <c r="U287" s="12">
        <v>0</v>
      </c>
      <c r="V287" s="12">
        <v>0</v>
      </c>
      <c r="W287" s="26">
        <v>27693.30432500015</v>
      </c>
      <c r="X287" s="15"/>
      <c r="Y287" s="12">
        <v>1936192.6983905991</v>
      </c>
      <c r="Z287" s="12">
        <v>0</v>
      </c>
      <c r="AA287" s="12">
        <v>0</v>
      </c>
      <c r="AB287" s="26">
        <v>27978.312890599249</v>
      </c>
      <c r="AC287" s="15"/>
      <c r="AD287" s="12">
        <v>1936196.3831462811</v>
      </c>
      <c r="AE287" s="12">
        <v>0</v>
      </c>
      <c r="AF287" s="12">
        <v>0</v>
      </c>
      <c r="AG287" s="26">
        <v>27981.997646281263</v>
      </c>
      <c r="AH287" s="15"/>
    </row>
    <row r="288" spans="1:34" x14ac:dyDescent="0.3">
      <c r="A288" s="10">
        <v>8914000</v>
      </c>
      <c r="B288" s="10" t="s">
        <v>75</v>
      </c>
      <c r="C288" s="11">
        <v>747.83333333333326</v>
      </c>
      <c r="D288" s="12">
        <v>4552087.2607000005</v>
      </c>
      <c r="E288" s="25">
        <v>0</v>
      </c>
      <c r="F288" s="25">
        <v>0</v>
      </c>
      <c r="G288" s="15"/>
      <c r="H288" s="12">
        <v>4636400.6009862041</v>
      </c>
      <c r="I288" s="12">
        <v>0</v>
      </c>
      <c r="J288" s="12">
        <v>0</v>
      </c>
      <c r="K288" s="26">
        <v>84313.34028620366</v>
      </c>
      <c r="L288" s="26">
        <v>129206.02945011761</v>
      </c>
      <c r="M288" s="26">
        <v>-44892.68916391395</v>
      </c>
      <c r="N288" s="15"/>
      <c r="O288" s="12">
        <v>4617923.5171315866</v>
      </c>
      <c r="P288" s="12">
        <v>0</v>
      </c>
      <c r="Q288" s="12">
        <v>0</v>
      </c>
      <c r="R288" s="26">
        <v>65836.256431586109</v>
      </c>
      <c r="S288" s="15"/>
      <c r="T288" s="12">
        <v>4618710.4037884278</v>
      </c>
      <c r="U288" s="12">
        <v>0</v>
      </c>
      <c r="V288" s="12">
        <v>0</v>
      </c>
      <c r="W288" s="26">
        <v>66623.143088427372</v>
      </c>
      <c r="X288" s="15"/>
      <c r="Y288" s="12">
        <v>4618635.982976079</v>
      </c>
      <c r="Z288" s="12">
        <v>0</v>
      </c>
      <c r="AA288" s="12">
        <v>0</v>
      </c>
      <c r="AB288" s="26">
        <v>66548.722276078537</v>
      </c>
      <c r="AC288" s="15"/>
      <c r="AD288" s="12">
        <v>4619378.6449611895</v>
      </c>
      <c r="AE288" s="12">
        <v>0</v>
      </c>
      <c r="AF288" s="12">
        <v>0</v>
      </c>
      <c r="AG288" s="26">
        <v>67291.384261189029</v>
      </c>
      <c r="AH288" s="15"/>
    </row>
    <row r="289" spans="1:34" x14ac:dyDescent="0.3">
      <c r="A289" s="10">
        <v>8914001</v>
      </c>
      <c r="B289" s="10" t="s">
        <v>76</v>
      </c>
      <c r="C289" s="11">
        <v>1038</v>
      </c>
      <c r="D289" s="12">
        <v>6851325.8161000004</v>
      </c>
      <c r="E289" s="25">
        <v>0</v>
      </c>
      <c r="F289" s="25">
        <v>0</v>
      </c>
      <c r="G289" s="15"/>
      <c r="H289" s="12">
        <v>6978780.7181782499</v>
      </c>
      <c r="I289" s="12">
        <v>0</v>
      </c>
      <c r="J289" s="12">
        <v>0</v>
      </c>
      <c r="K289" s="26">
        <v>127454.90207824949</v>
      </c>
      <c r="L289" s="26">
        <v>193984.98679073621</v>
      </c>
      <c r="M289" s="26">
        <v>-66530.084712486714</v>
      </c>
      <c r="N289" s="15"/>
      <c r="O289" s="12">
        <v>6950741.7468271554</v>
      </c>
      <c r="P289" s="12">
        <v>0</v>
      </c>
      <c r="Q289" s="12">
        <v>0</v>
      </c>
      <c r="R289" s="26">
        <v>99415.930727154948</v>
      </c>
      <c r="S289" s="15"/>
      <c r="T289" s="12">
        <v>6952202.560311106</v>
      </c>
      <c r="U289" s="12">
        <v>0</v>
      </c>
      <c r="V289" s="12">
        <v>0</v>
      </c>
      <c r="W289" s="26">
        <v>100876.74421110563</v>
      </c>
      <c r="X289" s="15"/>
      <c r="Y289" s="12">
        <v>6951822.7499473924</v>
      </c>
      <c r="Z289" s="12">
        <v>0</v>
      </c>
      <c r="AA289" s="12">
        <v>0</v>
      </c>
      <c r="AB289" s="26">
        <v>100496.93384739198</v>
      </c>
      <c r="AC289" s="15"/>
      <c r="AD289" s="12">
        <v>6953208.224474133</v>
      </c>
      <c r="AE289" s="12">
        <v>0</v>
      </c>
      <c r="AF289" s="12">
        <v>0</v>
      </c>
      <c r="AG289" s="26">
        <v>101882.40837413259</v>
      </c>
      <c r="AH289" s="15"/>
    </row>
    <row r="290" spans="1:34" x14ac:dyDescent="0.3">
      <c r="A290" s="10">
        <v>8914005</v>
      </c>
      <c r="B290" s="10" t="s">
        <v>100</v>
      </c>
      <c r="C290" s="11">
        <v>1170.5</v>
      </c>
      <c r="D290" s="12">
        <v>7225596.8297000006</v>
      </c>
      <c r="E290" s="25">
        <v>0</v>
      </c>
      <c r="F290" s="25">
        <v>0</v>
      </c>
      <c r="G290" s="15"/>
      <c r="H290" s="12">
        <v>7359910.0873637442</v>
      </c>
      <c r="I290" s="12">
        <v>0</v>
      </c>
      <c r="J290" s="12">
        <v>0</v>
      </c>
      <c r="K290" s="26">
        <v>134313.25766374357</v>
      </c>
      <c r="L290" s="26">
        <v>205056.25214243121</v>
      </c>
      <c r="M290" s="26">
        <v>-70742.994478687644</v>
      </c>
      <c r="N290" s="15"/>
      <c r="O290" s="12">
        <v>7330244.070524741</v>
      </c>
      <c r="P290" s="12">
        <v>0</v>
      </c>
      <c r="Q290" s="12">
        <v>0</v>
      </c>
      <c r="R290" s="26">
        <v>104647.24082474038</v>
      </c>
      <c r="S290" s="15"/>
      <c r="T290" s="12">
        <v>7331818.5152845597</v>
      </c>
      <c r="U290" s="12">
        <v>0</v>
      </c>
      <c r="V290" s="12">
        <v>0</v>
      </c>
      <c r="W290" s="26">
        <v>106221.68558455911</v>
      </c>
      <c r="X290" s="15"/>
      <c r="Y290" s="12">
        <v>7331387.2325005317</v>
      </c>
      <c r="Z290" s="12">
        <v>0</v>
      </c>
      <c r="AA290" s="12">
        <v>0</v>
      </c>
      <c r="AB290" s="26">
        <v>105790.40280053113</v>
      </c>
      <c r="AC290" s="15"/>
      <c r="AD290" s="12">
        <v>7332885.6352334972</v>
      </c>
      <c r="AE290" s="12">
        <v>0</v>
      </c>
      <c r="AF290" s="12">
        <v>0</v>
      </c>
      <c r="AG290" s="26">
        <v>107288.80553349666</v>
      </c>
      <c r="AH290" s="15"/>
    </row>
    <row r="291" spans="1:34" x14ac:dyDescent="0.3">
      <c r="A291" s="10">
        <v>8914027</v>
      </c>
      <c r="B291" s="10" t="s">
        <v>111</v>
      </c>
      <c r="C291" s="11">
        <v>497</v>
      </c>
      <c r="D291" s="12">
        <v>3592190.6991000003</v>
      </c>
      <c r="E291" s="25">
        <v>0</v>
      </c>
      <c r="F291" s="25">
        <v>0</v>
      </c>
      <c r="G291" s="15"/>
      <c r="H291" s="12">
        <v>3659119.1494094161</v>
      </c>
      <c r="I291" s="12">
        <v>0</v>
      </c>
      <c r="J291" s="12">
        <v>0</v>
      </c>
      <c r="K291" s="26">
        <v>66928.450309415814</v>
      </c>
      <c r="L291" s="26">
        <v>101508.44805028476</v>
      </c>
      <c r="M291" s="26">
        <v>-34579.997740868945</v>
      </c>
      <c r="N291" s="15"/>
      <c r="O291" s="12">
        <v>3644672.2010574024</v>
      </c>
      <c r="P291" s="12">
        <v>0</v>
      </c>
      <c r="Q291" s="12">
        <v>0</v>
      </c>
      <c r="R291" s="26">
        <v>52481.501957402099</v>
      </c>
      <c r="S291" s="15"/>
      <c r="T291" s="12">
        <v>3645173.166357155</v>
      </c>
      <c r="U291" s="12">
        <v>0</v>
      </c>
      <c r="V291" s="12">
        <v>0</v>
      </c>
      <c r="W291" s="26">
        <v>52982.46725715464</v>
      </c>
      <c r="X291" s="15"/>
      <c r="Y291" s="12">
        <v>3645227.789757269</v>
      </c>
      <c r="Z291" s="12">
        <v>0</v>
      </c>
      <c r="AA291" s="12">
        <v>0</v>
      </c>
      <c r="AB291" s="26">
        <v>53037.090657268651</v>
      </c>
      <c r="AC291" s="15"/>
      <c r="AD291" s="12">
        <v>3645703.1430070312</v>
      </c>
      <c r="AE291" s="12">
        <v>0</v>
      </c>
      <c r="AF291" s="12">
        <v>0</v>
      </c>
      <c r="AG291" s="26">
        <v>53512.443907030858</v>
      </c>
      <c r="AH291" s="15"/>
    </row>
    <row r="292" spans="1:34" x14ac:dyDescent="0.3">
      <c r="A292" s="10">
        <v>8914009</v>
      </c>
      <c r="B292" s="10" t="s">
        <v>97</v>
      </c>
      <c r="C292" s="11">
        <v>2049</v>
      </c>
      <c r="D292" s="12">
        <v>13098748.831400001</v>
      </c>
      <c r="E292" s="25">
        <v>0</v>
      </c>
      <c r="F292" s="25">
        <v>0</v>
      </c>
      <c r="G292" s="15"/>
      <c r="H292" s="12">
        <v>13341953.321935898</v>
      </c>
      <c r="I292" s="12">
        <v>0</v>
      </c>
      <c r="J292" s="12">
        <v>0</v>
      </c>
      <c r="K292" s="26">
        <v>243204.49053589627</v>
      </c>
      <c r="L292" s="26">
        <v>371430.53422460705</v>
      </c>
      <c r="M292" s="26">
        <v>-128226.04368871078</v>
      </c>
      <c r="N292" s="15"/>
      <c r="O292" s="12">
        <v>13287888.08212008</v>
      </c>
      <c r="P292" s="12">
        <v>0</v>
      </c>
      <c r="Q292" s="12">
        <v>0</v>
      </c>
      <c r="R292" s="26">
        <v>189139.25072007813</v>
      </c>
      <c r="S292" s="15"/>
      <c r="T292" s="12">
        <v>13291179.740562243</v>
      </c>
      <c r="U292" s="12">
        <v>0</v>
      </c>
      <c r="V292" s="12">
        <v>0</v>
      </c>
      <c r="W292" s="26">
        <v>192430.90916224197</v>
      </c>
      <c r="X292" s="15"/>
      <c r="Y292" s="12">
        <v>13289968.105888959</v>
      </c>
      <c r="Z292" s="12">
        <v>0</v>
      </c>
      <c r="AA292" s="12">
        <v>0</v>
      </c>
      <c r="AB292" s="26">
        <v>191219.2744889576</v>
      </c>
      <c r="AC292" s="15"/>
      <c r="AD292" s="12">
        <v>13293110.10392262</v>
      </c>
      <c r="AE292" s="12">
        <v>0</v>
      </c>
      <c r="AF292" s="12">
        <v>0</v>
      </c>
      <c r="AG292" s="26">
        <v>194361.27252261899</v>
      </c>
      <c r="AH292" s="15"/>
    </row>
    <row r="293" spans="1:34" x14ac:dyDescent="0.3">
      <c r="A293" s="10">
        <v>8914010</v>
      </c>
      <c r="B293" s="10" t="s">
        <v>77</v>
      </c>
      <c r="C293" s="11">
        <v>946</v>
      </c>
      <c r="D293" s="12">
        <v>6501659.8205000004</v>
      </c>
      <c r="E293" s="25">
        <v>0</v>
      </c>
      <c r="F293" s="25">
        <v>0</v>
      </c>
      <c r="G293" s="15"/>
      <c r="H293" s="12">
        <v>6623550.5333772721</v>
      </c>
      <c r="I293" s="12">
        <v>0</v>
      </c>
      <c r="J293" s="12">
        <v>0</v>
      </c>
      <c r="K293" s="26">
        <v>121890.7128772717</v>
      </c>
      <c r="L293" s="26">
        <v>183868.72165707778</v>
      </c>
      <c r="M293" s="26">
        <v>-61978.008779806085</v>
      </c>
      <c r="N293" s="15"/>
      <c r="O293" s="12">
        <v>6596910.5925308829</v>
      </c>
      <c r="P293" s="12">
        <v>0</v>
      </c>
      <c r="Q293" s="12">
        <v>0</v>
      </c>
      <c r="R293" s="26">
        <v>95250.772030882537</v>
      </c>
      <c r="S293" s="15"/>
      <c r="T293" s="12">
        <v>6598270.8005695781</v>
      </c>
      <c r="U293" s="12">
        <v>0</v>
      </c>
      <c r="V293" s="12">
        <v>0</v>
      </c>
      <c r="W293" s="26">
        <v>96610.980069577694</v>
      </c>
      <c r="X293" s="15"/>
      <c r="Y293" s="12">
        <v>6597936.8295086706</v>
      </c>
      <c r="Z293" s="12">
        <v>0</v>
      </c>
      <c r="AA293" s="12">
        <v>0</v>
      </c>
      <c r="AB293" s="26">
        <v>96277.009008670226</v>
      </c>
      <c r="AC293" s="15"/>
      <c r="AD293" s="12">
        <v>6599230.2471898422</v>
      </c>
      <c r="AE293" s="12">
        <v>0</v>
      </c>
      <c r="AF293" s="12">
        <v>0</v>
      </c>
      <c r="AG293" s="26">
        <v>97570.426689841785</v>
      </c>
      <c r="AH293" s="15"/>
    </row>
    <row r="294" spans="1:34" x14ac:dyDescent="0.3">
      <c r="A294" s="10">
        <v>8914011</v>
      </c>
      <c r="B294" s="10" t="s">
        <v>113</v>
      </c>
      <c r="C294" s="11">
        <v>1476</v>
      </c>
      <c r="D294" s="12">
        <v>9159268.1379000004</v>
      </c>
      <c r="E294" s="25">
        <v>0</v>
      </c>
      <c r="F294" s="25">
        <v>0</v>
      </c>
      <c r="G294" s="15"/>
      <c r="H294" s="12">
        <v>9328563.4303566385</v>
      </c>
      <c r="I294" s="12">
        <v>0</v>
      </c>
      <c r="J294" s="12">
        <v>0</v>
      </c>
      <c r="K294" s="26">
        <v>169295.29245663807</v>
      </c>
      <c r="L294" s="26">
        <v>258241.33674329706</v>
      </c>
      <c r="M294" s="26">
        <v>-88946.044286658987</v>
      </c>
      <c r="N294" s="15"/>
      <c r="O294" s="12">
        <v>9291060.0548222624</v>
      </c>
      <c r="P294" s="12">
        <v>0</v>
      </c>
      <c r="Q294" s="12">
        <v>0</v>
      </c>
      <c r="R294" s="26">
        <v>131791.91692226194</v>
      </c>
      <c r="S294" s="15"/>
      <c r="T294" s="12">
        <v>9293187.0671327543</v>
      </c>
      <c r="U294" s="12">
        <v>0</v>
      </c>
      <c r="V294" s="12">
        <v>0</v>
      </c>
      <c r="W294" s="26">
        <v>133918.92923275381</v>
      </c>
      <c r="X294" s="15"/>
      <c r="Y294" s="12">
        <v>9292504.8160937186</v>
      </c>
      <c r="Z294" s="12">
        <v>0</v>
      </c>
      <c r="AA294" s="12">
        <v>0</v>
      </c>
      <c r="AB294" s="26">
        <v>133236.67819371819</v>
      </c>
      <c r="AC294" s="15"/>
      <c r="AD294" s="12">
        <v>9294529.8277900368</v>
      </c>
      <c r="AE294" s="12">
        <v>0</v>
      </c>
      <c r="AF294" s="12">
        <v>0</v>
      </c>
      <c r="AG294" s="26">
        <v>135261.68989003636</v>
      </c>
      <c r="AH294" s="15"/>
    </row>
    <row r="295" spans="1:34" x14ac:dyDescent="0.3">
      <c r="A295" s="10">
        <v>8914012</v>
      </c>
      <c r="B295" s="10" t="s">
        <v>78</v>
      </c>
      <c r="C295" s="11">
        <v>1441</v>
      </c>
      <c r="D295" s="12">
        <v>9466524.0530999992</v>
      </c>
      <c r="E295" s="25">
        <v>0</v>
      </c>
      <c r="F295" s="25">
        <v>0</v>
      </c>
      <c r="G295" s="15"/>
      <c r="H295" s="12">
        <v>9642464.3599964958</v>
      </c>
      <c r="I295" s="12">
        <v>0</v>
      </c>
      <c r="J295" s="12">
        <v>0</v>
      </c>
      <c r="K295" s="26">
        <v>175940.30689649656</v>
      </c>
      <c r="L295" s="26">
        <v>267805.89519324712</v>
      </c>
      <c r="M295" s="26">
        <v>-91865.58829675056</v>
      </c>
      <c r="N295" s="15"/>
      <c r="O295" s="12">
        <v>9603538.0360019617</v>
      </c>
      <c r="P295" s="12">
        <v>0</v>
      </c>
      <c r="Q295" s="12">
        <v>0</v>
      </c>
      <c r="R295" s="26">
        <v>137013.98290196247</v>
      </c>
      <c r="S295" s="15"/>
      <c r="T295" s="12">
        <v>9605764.7598448731</v>
      </c>
      <c r="U295" s="12">
        <v>0</v>
      </c>
      <c r="V295" s="12">
        <v>0</v>
      </c>
      <c r="W295" s="26">
        <v>139240.7067448739</v>
      </c>
      <c r="X295" s="15"/>
      <c r="Y295" s="12">
        <v>9605036.7150476221</v>
      </c>
      <c r="Z295" s="12">
        <v>0</v>
      </c>
      <c r="AA295" s="12">
        <v>0</v>
      </c>
      <c r="AB295" s="26">
        <v>138512.6619476229</v>
      </c>
      <c r="AC295" s="15"/>
      <c r="AD295" s="12">
        <v>9607155.6249854099</v>
      </c>
      <c r="AE295" s="12">
        <v>0</v>
      </c>
      <c r="AF295" s="12">
        <v>0</v>
      </c>
      <c r="AG295" s="26">
        <v>140631.5718854107</v>
      </c>
      <c r="AH295" s="15"/>
    </row>
    <row r="296" spans="1:34" x14ac:dyDescent="0.3">
      <c r="A296" s="10">
        <v>8914014</v>
      </c>
      <c r="B296" s="10" t="s">
        <v>80</v>
      </c>
      <c r="C296" s="11">
        <v>674</v>
      </c>
      <c r="D296" s="12">
        <v>4645109.818</v>
      </c>
      <c r="E296" s="25">
        <v>0</v>
      </c>
      <c r="F296" s="25">
        <v>0</v>
      </c>
      <c r="G296" s="15"/>
      <c r="H296" s="12">
        <v>4731529.6293607177</v>
      </c>
      <c r="I296" s="12">
        <v>0</v>
      </c>
      <c r="J296" s="12">
        <v>0</v>
      </c>
      <c r="K296" s="26">
        <v>86419.811360717751</v>
      </c>
      <c r="L296" s="26">
        <v>130547.48605624866</v>
      </c>
      <c r="M296" s="26">
        <v>-44127.674695530906</v>
      </c>
      <c r="N296" s="15"/>
      <c r="O296" s="12">
        <v>4712709.87225396</v>
      </c>
      <c r="P296" s="12">
        <v>0</v>
      </c>
      <c r="Q296" s="12">
        <v>0</v>
      </c>
      <c r="R296" s="26">
        <v>67600.054253960028</v>
      </c>
      <c r="S296" s="15"/>
      <c r="T296" s="12">
        <v>4713519.0111350073</v>
      </c>
      <c r="U296" s="12">
        <v>0</v>
      </c>
      <c r="V296" s="12">
        <v>0</v>
      </c>
      <c r="W296" s="26">
        <v>68409.193135007285</v>
      </c>
      <c r="X296" s="15"/>
      <c r="Y296" s="12">
        <v>4713434.7228730591</v>
      </c>
      <c r="Z296" s="12">
        <v>0</v>
      </c>
      <c r="AA296" s="12">
        <v>0</v>
      </c>
      <c r="AB296" s="26">
        <v>68324.904873059131</v>
      </c>
      <c r="AC296" s="15"/>
      <c r="AD296" s="12">
        <v>4714204.6050814837</v>
      </c>
      <c r="AE296" s="12">
        <v>0</v>
      </c>
      <c r="AF296" s="12">
        <v>0</v>
      </c>
      <c r="AG296" s="26">
        <v>69094.787081483752</v>
      </c>
      <c r="AH296" s="15"/>
    </row>
    <row r="297" spans="1:34" x14ac:dyDescent="0.3">
      <c r="A297" s="10">
        <v>8914015</v>
      </c>
      <c r="B297" s="10" t="s">
        <v>81</v>
      </c>
      <c r="C297" s="11">
        <v>767</v>
      </c>
      <c r="D297" s="12">
        <v>5431625.6331000002</v>
      </c>
      <c r="E297" s="25">
        <v>0</v>
      </c>
      <c r="F297" s="25">
        <v>0</v>
      </c>
      <c r="G297" s="15"/>
      <c r="H297" s="12">
        <v>5532735.4061629307</v>
      </c>
      <c r="I297" s="12">
        <v>0</v>
      </c>
      <c r="J297" s="12">
        <v>0</v>
      </c>
      <c r="K297" s="26">
        <v>101109.77306293044</v>
      </c>
      <c r="L297" s="26">
        <v>153857.95563220978</v>
      </c>
      <c r="M297" s="26">
        <v>-52748.182569279335</v>
      </c>
      <c r="N297" s="15"/>
      <c r="O297" s="12">
        <v>5510582.896795162</v>
      </c>
      <c r="P297" s="12">
        <v>0</v>
      </c>
      <c r="Q297" s="12">
        <v>0</v>
      </c>
      <c r="R297" s="26">
        <v>78957.26369516179</v>
      </c>
      <c r="S297" s="15"/>
      <c r="T297" s="12">
        <v>5511627.1937271627</v>
      </c>
      <c r="U297" s="12">
        <v>0</v>
      </c>
      <c r="V297" s="12">
        <v>0</v>
      </c>
      <c r="W297" s="26">
        <v>80001.560627162457</v>
      </c>
      <c r="X297" s="15"/>
      <c r="Y297" s="12">
        <v>5511434.3612122536</v>
      </c>
      <c r="Z297" s="12">
        <v>0</v>
      </c>
      <c r="AA297" s="12">
        <v>0</v>
      </c>
      <c r="AB297" s="26">
        <v>79808.72811225336</v>
      </c>
      <c r="AC297" s="15"/>
      <c r="AD297" s="12">
        <v>5512428.2755338941</v>
      </c>
      <c r="AE297" s="12">
        <v>0</v>
      </c>
      <c r="AF297" s="12">
        <v>0</v>
      </c>
      <c r="AG297" s="26">
        <v>80802.642433893867</v>
      </c>
      <c r="AH297" s="15"/>
    </row>
    <row r="298" spans="1:34" x14ac:dyDescent="0.3">
      <c r="A298" s="10">
        <v>8914016</v>
      </c>
      <c r="B298" s="10" t="s">
        <v>326</v>
      </c>
      <c r="C298" s="11">
        <v>1087</v>
      </c>
      <c r="D298" s="12">
        <v>7386445.2907000007</v>
      </c>
      <c r="E298" s="25">
        <v>0</v>
      </c>
      <c r="F298" s="25">
        <v>0</v>
      </c>
      <c r="G298" s="15"/>
      <c r="H298" s="12">
        <v>7473224.4766627569</v>
      </c>
      <c r="I298" s="12">
        <v>0</v>
      </c>
      <c r="J298" s="12">
        <v>0</v>
      </c>
      <c r="K298" s="26">
        <v>86779.185962756164</v>
      </c>
      <c r="L298" s="26">
        <v>157294.94918244705</v>
      </c>
      <c r="M298" s="26">
        <v>-70515.763219690882</v>
      </c>
      <c r="N298" s="15"/>
      <c r="O298" s="12">
        <v>7443179.4612066038</v>
      </c>
      <c r="P298" s="12">
        <v>0</v>
      </c>
      <c r="Q298" s="12">
        <v>0</v>
      </c>
      <c r="R298" s="26">
        <v>56734.170506603085</v>
      </c>
      <c r="S298" s="15"/>
      <c r="T298" s="12">
        <v>7444780.2325262269</v>
      </c>
      <c r="U298" s="12">
        <v>0</v>
      </c>
      <c r="V298" s="12">
        <v>0</v>
      </c>
      <c r="W298" s="26">
        <v>58334.94182622619</v>
      </c>
      <c r="X298" s="15"/>
      <c r="Y298" s="12">
        <v>7444337.496804744</v>
      </c>
      <c r="Z298" s="12">
        <v>0</v>
      </c>
      <c r="AA298" s="12">
        <v>0</v>
      </c>
      <c r="AB298" s="26">
        <v>57892.206104743294</v>
      </c>
      <c r="AC298" s="15"/>
      <c r="AD298" s="12">
        <v>7445859.6908494998</v>
      </c>
      <c r="AE298" s="12">
        <v>0</v>
      </c>
      <c r="AF298" s="12">
        <v>0</v>
      </c>
      <c r="AG298" s="26">
        <v>59414.400149499066</v>
      </c>
      <c r="AH298" s="15"/>
    </row>
    <row r="299" spans="1:34" x14ac:dyDescent="0.3">
      <c r="A299" s="10">
        <v>8914017</v>
      </c>
      <c r="B299" s="10" t="s">
        <v>82</v>
      </c>
      <c r="C299" s="11">
        <v>691</v>
      </c>
      <c r="D299" s="12">
        <v>4885561.3807000006</v>
      </c>
      <c r="E299" s="25">
        <v>0</v>
      </c>
      <c r="F299" s="25">
        <v>0</v>
      </c>
      <c r="G299" s="15"/>
      <c r="H299" s="12">
        <v>4976639.9823751645</v>
      </c>
      <c r="I299" s="12">
        <v>0</v>
      </c>
      <c r="J299" s="12">
        <v>0</v>
      </c>
      <c r="K299" s="26">
        <v>91078.601675163954</v>
      </c>
      <c r="L299" s="26">
        <v>138411.54866675846</v>
      </c>
      <c r="M299" s="26">
        <v>-47332.946991594508</v>
      </c>
      <c r="N299" s="15"/>
      <c r="O299" s="12">
        <v>4956804.4607476108</v>
      </c>
      <c r="P299" s="12">
        <v>0</v>
      </c>
      <c r="Q299" s="12">
        <v>0</v>
      </c>
      <c r="R299" s="26">
        <v>71243.080047610216</v>
      </c>
      <c r="S299" s="15"/>
      <c r="T299" s="12">
        <v>4957685.4722475829</v>
      </c>
      <c r="U299" s="12">
        <v>0</v>
      </c>
      <c r="V299" s="12">
        <v>0</v>
      </c>
      <c r="W299" s="26">
        <v>72124.091547582299</v>
      </c>
      <c r="X299" s="15"/>
      <c r="Y299" s="12">
        <v>4957567.4351920113</v>
      </c>
      <c r="Z299" s="12">
        <v>0</v>
      </c>
      <c r="AA299" s="12">
        <v>0</v>
      </c>
      <c r="AB299" s="26">
        <v>72006.054492010735</v>
      </c>
      <c r="AC299" s="15"/>
      <c r="AD299" s="12">
        <v>4958403.1599868713</v>
      </c>
      <c r="AE299" s="12">
        <v>0</v>
      </c>
      <c r="AF299" s="12">
        <v>0</v>
      </c>
      <c r="AG299" s="26">
        <v>72841.779286870733</v>
      </c>
      <c r="AH299" s="15"/>
    </row>
    <row r="300" spans="1:34" x14ac:dyDescent="0.3">
      <c r="A300" s="10">
        <v>8914019</v>
      </c>
      <c r="B300" s="10" t="s">
        <v>83</v>
      </c>
      <c r="C300" s="11">
        <v>836</v>
      </c>
      <c r="D300" s="12">
        <v>5497340.4584999997</v>
      </c>
      <c r="E300" s="25">
        <v>0</v>
      </c>
      <c r="F300" s="25">
        <v>0</v>
      </c>
      <c r="G300" s="15"/>
      <c r="H300" s="12">
        <v>5599735.8816655269</v>
      </c>
      <c r="I300" s="12">
        <v>0</v>
      </c>
      <c r="J300" s="12">
        <v>0</v>
      </c>
      <c r="K300" s="26">
        <v>102395.42316552717</v>
      </c>
      <c r="L300" s="26">
        <v>155078.49511438143</v>
      </c>
      <c r="M300" s="26">
        <v>-52683.071948854253</v>
      </c>
      <c r="N300" s="15"/>
      <c r="O300" s="12">
        <v>5577318.4888810152</v>
      </c>
      <c r="P300" s="12">
        <v>0</v>
      </c>
      <c r="Q300" s="12">
        <v>0</v>
      </c>
      <c r="R300" s="26">
        <v>79978.030381015502</v>
      </c>
      <c r="S300" s="15"/>
      <c r="T300" s="12">
        <v>5578381.2501613656</v>
      </c>
      <c r="U300" s="12">
        <v>0</v>
      </c>
      <c r="V300" s="12">
        <v>0</v>
      </c>
      <c r="W300" s="26">
        <v>81040.791661365889</v>
      </c>
      <c r="X300" s="15"/>
      <c r="Y300" s="12">
        <v>5578181.6392627424</v>
      </c>
      <c r="Z300" s="12">
        <v>0</v>
      </c>
      <c r="AA300" s="12">
        <v>0</v>
      </c>
      <c r="AB300" s="26">
        <v>80841.180762742646</v>
      </c>
      <c r="AC300" s="15"/>
      <c r="AD300" s="12">
        <v>5579193.0648015402</v>
      </c>
      <c r="AE300" s="12">
        <v>0</v>
      </c>
      <c r="AF300" s="12">
        <v>0</v>
      </c>
      <c r="AG300" s="26">
        <v>81852.606301540509</v>
      </c>
      <c r="AH300" s="15"/>
    </row>
    <row r="301" spans="1:34" x14ac:dyDescent="0.3">
      <c r="A301" s="10">
        <v>8914022</v>
      </c>
      <c r="B301" s="10" t="s">
        <v>79</v>
      </c>
      <c r="C301" s="11">
        <v>1021</v>
      </c>
      <c r="D301" s="12">
        <v>6552796.5004000003</v>
      </c>
      <c r="E301" s="25">
        <v>0</v>
      </c>
      <c r="F301" s="25">
        <v>0</v>
      </c>
      <c r="G301" s="15"/>
      <c r="H301" s="12">
        <v>6674680.352198639</v>
      </c>
      <c r="I301" s="12">
        <v>0</v>
      </c>
      <c r="J301" s="12">
        <v>0</v>
      </c>
      <c r="K301" s="26">
        <v>121883.8517986387</v>
      </c>
      <c r="L301" s="26">
        <v>185848.87959472463</v>
      </c>
      <c r="M301" s="26">
        <v>-63965.027796085924</v>
      </c>
      <c r="N301" s="15"/>
      <c r="O301" s="12">
        <v>6647855.4004587894</v>
      </c>
      <c r="P301" s="12">
        <v>0</v>
      </c>
      <c r="Q301" s="12">
        <v>0</v>
      </c>
      <c r="R301" s="26">
        <v>95058.900058789179</v>
      </c>
      <c r="S301" s="15"/>
      <c r="T301" s="12">
        <v>6649229.1937340954</v>
      </c>
      <c r="U301" s="12">
        <v>0</v>
      </c>
      <c r="V301" s="12">
        <v>0</v>
      </c>
      <c r="W301" s="26">
        <v>96432.69333409518</v>
      </c>
      <c r="X301" s="15"/>
      <c r="Y301" s="12">
        <v>6648888.1636446379</v>
      </c>
      <c r="Z301" s="12">
        <v>0</v>
      </c>
      <c r="AA301" s="12">
        <v>0</v>
      </c>
      <c r="AB301" s="26">
        <v>96091.663244637661</v>
      </c>
      <c r="AC301" s="15"/>
      <c r="AD301" s="12">
        <v>6650196.882019761</v>
      </c>
      <c r="AE301" s="12">
        <v>0</v>
      </c>
      <c r="AF301" s="12">
        <v>0</v>
      </c>
      <c r="AG301" s="26">
        <v>97400.381619760767</v>
      </c>
      <c r="AH301" s="15"/>
    </row>
    <row r="302" spans="1:34" x14ac:dyDescent="0.3">
      <c r="A302" s="10">
        <v>8914023</v>
      </c>
      <c r="B302" s="10" t="s">
        <v>311</v>
      </c>
      <c r="C302" s="11">
        <v>758</v>
      </c>
      <c r="D302" s="12">
        <v>5445378.4408</v>
      </c>
      <c r="E302" s="25">
        <v>0</v>
      </c>
      <c r="F302" s="25">
        <v>0</v>
      </c>
      <c r="G302" s="15"/>
      <c r="H302" s="12">
        <v>5546971.7127768146</v>
      </c>
      <c r="I302" s="12">
        <v>0</v>
      </c>
      <c r="J302" s="12">
        <v>0</v>
      </c>
      <c r="K302" s="26">
        <v>101593.27197681461</v>
      </c>
      <c r="L302" s="26">
        <v>154067.05664902274</v>
      </c>
      <c r="M302" s="26">
        <v>-52473.78467220813</v>
      </c>
      <c r="N302" s="15"/>
      <c r="O302" s="12">
        <v>5524769.2728639357</v>
      </c>
      <c r="P302" s="12">
        <v>0</v>
      </c>
      <c r="Q302" s="12">
        <v>0</v>
      </c>
      <c r="R302" s="26">
        <v>79390.832063935697</v>
      </c>
      <c r="S302" s="15"/>
      <c r="T302" s="12">
        <v>5525818.7162011294</v>
      </c>
      <c r="U302" s="12">
        <v>0</v>
      </c>
      <c r="V302" s="12">
        <v>0</v>
      </c>
      <c r="W302" s="26">
        <v>80440.275401129387</v>
      </c>
      <c r="X302" s="15"/>
      <c r="Y302" s="12">
        <v>5525623.4891723804</v>
      </c>
      <c r="Z302" s="12">
        <v>0</v>
      </c>
      <c r="AA302" s="12">
        <v>0</v>
      </c>
      <c r="AB302" s="26">
        <v>80245.048372380435</v>
      </c>
      <c r="AC302" s="15"/>
      <c r="AD302" s="12">
        <v>5526612.2476124708</v>
      </c>
      <c r="AE302" s="12">
        <v>0</v>
      </c>
      <c r="AF302" s="12">
        <v>0</v>
      </c>
      <c r="AG302" s="26">
        <v>81233.806812470779</v>
      </c>
      <c r="AH302" s="15"/>
    </row>
    <row r="303" spans="1:34" x14ac:dyDescent="0.3">
      <c r="A303" s="10">
        <v>8914024</v>
      </c>
      <c r="B303" s="10" t="s">
        <v>285</v>
      </c>
      <c r="C303" s="11">
        <v>479</v>
      </c>
      <c r="D303" s="12">
        <v>3036334.7892</v>
      </c>
      <c r="E303" s="25">
        <v>0</v>
      </c>
      <c r="F303" s="25">
        <v>0</v>
      </c>
      <c r="G303" s="15"/>
      <c r="H303" s="12">
        <v>3092432.50210877</v>
      </c>
      <c r="I303" s="12">
        <v>0</v>
      </c>
      <c r="J303" s="12">
        <v>0</v>
      </c>
      <c r="K303" s="26">
        <v>56097.712908769958</v>
      </c>
      <c r="L303" s="26">
        <v>85974.535992257763</v>
      </c>
      <c r="M303" s="26">
        <v>-29876.823083487805</v>
      </c>
      <c r="N303" s="15"/>
      <c r="O303" s="12">
        <v>3080394.9305196921</v>
      </c>
      <c r="P303" s="12">
        <v>0</v>
      </c>
      <c r="Q303" s="12">
        <v>0</v>
      </c>
      <c r="R303" s="26">
        <v>44060.141319692135</v>
      </c>
      <c r="S303" s="15"/>
      <c r="T303" s="12">
        <v>3080726.7305466128</v>
      </c>
      <c r="U303" s="12">
        <v>0</v>
      </c>
      <c r="V303" s="12">
        <v>0</v>
      </c>
      <c r="W303" s="26">
        <v>44391.941346612759</v>
      </c>
      <c r="X303" s="15"/>
      <c r="Y303" s="12">
        <v>3080858.5172485327</v>
      </c>
      <c r="Z303" s="12">
        <v>0</v>
      </c>
      <c r="AA303" s="12">
        <v>0</v>
      </c>
      <c r="AB303" s="26">
        <v>44523.728048532736</v>
      </c>
      <c r="AC303" s="15"/>
      <c r="AD303" s="12">
        <v>3081171.1574805262</v>
      </c>
      <c r="AE303" s="12">
        <v>0</v>
      </c>
      <c r="AF303" s="12">
        <v>0</v>
      </c>
      <c r="AG303" s="26">
        <v>44836.368280526251</v>
      </c>
      <c r="AH303" s="15"/>
    </row>
    <row r="304" spans="1:34" x14ac:dyDescent="0.3">
      <c r="A304" s="10">
        <v>8914025</v>
      </c>
      <c r="B304" s="10" t="s">
        <v>286</v>
      </c>
      <c r="C304" s="11">
        <v>698</v>
      </c>
      <c r="D304" s="12">
        <v>4451615.8489000006</v>
      </c>
      <c r="E304" s="25">
        <v>0</v>
      </c>
      <c r="F304" s="25">
        <v>0</v>
      </c>
      <c r="G304" s="15"/>
      <c r="H304" s="12">
        <v>4534317.888370946</v>
      </c>
      <c r="I304" s="12">
        <v>0</v>
      </c>
      <c r="J304" s="12">
        <v>0</v>
      </c>
      <c r="K304" s="26">
        <v>82702.039470945485</v>
      </c>
      <c r="L304" s="26">
        <v>125913.9721984202</v>
      </c>
      <c r="M304" s="26">
        <v>-43211.932727474719</v>
      </c>
      <c r="N304" s="15"/>
      <c r="O304" s="12">
        <v>4516269.14667062</v>
      </c>
      <c r="P304" s="12">
        <v>0</v>
      </c>
      <c r="Q304" s="12">
        <v>0</v>
      </c>
      <c r="R304" s="26">
        <v>64653.297770619392</v>
      </c>
      <c r="S304" s="15"/>
      <c r="T304" s="12">
        <v>4517024.7116393922</v>
      </c>
      <c r="U304" s="12">
        <v>0</v>
      </c>
      <c r="V304" s="12">
        <v>0</v>
      </c>
      <c r="W304" s="26">
        <v>65408.862739391625</v>
      </c>
      <c r="X304" s="15"/>
      <c r="Y304" s="12">
        <v>4516964.2071513794</v>
      </c>
      <c r="Z304" s="12">
        <v>0</v>
      </c>
      <c r="AA304" s="12">
        <v>0</v>
      </c>
      <c r="AB304" s="26">
        <v>65348.358251378872</v>
      </c>
      <c r="AC304" s="15"/>
      <c r="AD304" s="12">
        <v>4517681.27998011</v>
      </c>
      <c r="AE304" s="12">
        <v>0</v>
      </c>
      <c r="AF304" s="12">
        <v>0</v>
      </c>
      <c r="AG304" s="26">
        <v>66065.43108010944</v>
      </c>
      <c r="AH304" s="15"/>
    </row>
    <row r="305" spans="1:34" x14ac:dyDescent="0.3">
      <c r="A305" s="10">
        <v>8914026</v>
      </c>
      <c r="B305" s="10" t="s">
        <v>327</v>
      </c>
      <c r="C305" s="11">
        <v>1334</v>
      </c>
      <c r="D305" s="12">
        <v>8324006.7661999995</v>
      </c>
      <c r="E305" s="25">
        <v>0</v>
      </c>
      <c r="F305" s="25">
        <v>0</v>
      </c>
      <c r="G305" s="15"/>
      <c r="H305" s="12">
        <v>8478516.2291378658</v>
      </c>
      <c r="I305" s="12">
        <v>0</v>
      </c>
      <c r="J305" s="12">
        <v>0</v>
      </c>
      <c r="K305" s="26">
        <v>154509.46293786634</v>
      </c>
      <c r="L305" s="26">
        <v>235769.87334586494</v>
      </c>
      <c r="M305" s="26">
        <v>-81260.410407998599</v>
      </c>
      <c r="N305" s="15"/>
      <c r="O305" s="12">
        <v>8444336.4734295998</v>
      </c>
      <c r="P305" s="12">
        <v>0</v>
      </c>
      <c r="Q305" s="12">
        <v>0</v>
      </c>
      <c r="R305" s="26">
        <v>120329.70722960029</v>
      </c>
      <c r="S305" s="15"/>
      <c r="T305" s="12">
        <v>8446228.9423411582</v>
      </c>
      <c r="U305" s="12">
        <v>0</v>
      </c>
      <c r="V305" s="12">
        <v>0</v>
      </c>
      <c r="W305" s="26">
        <v>122222.17614115868</v>
      </c>
      <c r="X305" s="15"/>
      <c r="Y305" s="12">
        <v>8445653.0028366242</v>
      </c>
      <c r="Z305" s="12">
        <v>0</v>
      </c>
      <c r="AA305" s="12">
        <v>0</v>
      </c>
      <c r="AB305" s="26">
        <v>121646.23663662467</v>
      </c>
      <c r="AC305" s="15"/>
      <c r="AD305" s="12">
        <v>8447453.2931317873</v>
      </c>
      <c r="AE305" s="12">
        <v>0</v>
      </c>
      <c r="AF305" s="12">
        <v>0</v>
      </c>
      <c r="AG305" s="26">
        <v>123446.52693178784</v>
      </c>
      <c r="AH305" s="15"/>
    </row>
    <row r="306" spans="1:34" x14ac:dyDescent="0.3">
      <c r="A306" s="10">
        <v>8914032</v>
      </c>
      <c r="B306" s="10" t="s">
        <v>84</v>
      </c>
      <c r="C306" s="11">
        <v>1184</v>
      </c>
      <c r="D306" s="12">
        <v>7707701.3465</v>
      </c>
      <c r="E306" s="25">
        <v>0</v>
      </c>
      <c r="F306" s="25">
        <v>0</v>
      </c>
      <c r="G306" s="15"/>
      <c r="H306" s="12">
        <v>7850815.6759398002</v>
      </c>
      <c r="I306" s="12">
        <v>0</v>
      </c>
      <c r="J306" s="12">
        <v>0</v>
      </c>
      <c r="K306" s="26">
        <v>143114.32943980023</v>
      </c>
      <c r="L306" s="26">
        <v>218031.52074109111</v>
      </c>
      <c r="M306" s="26">
        <v>-74917.191301290877</v>
      </c>
      <c r="N306" s="15"/>
      <c r="O306" s="12">
        <v>7819139.6459371392</v>
      </c>
      <c r="P306" s="12">
        <v>0</v>
      </c>
      <c r="Q306" s="12">
        <v>0</v>
      </c>
      <c r="R306" s="26">
        <v>111438.29943713918</v>
      </c>
      <c r="S306" s="15"/>
      <c r="T306" s="12">
        <v>7820855.6709609702</v>
      </c>
      <c r="U306" s="12">
        <v>0</v>
      </c>
      <c r="V306" s="12">
        <v>0</v>
      </c>
      <c r="W306" s="26">
        <v>113154.32446097024</v>
      </c>
      <c r="X306" s="15"/>
      <c r="Y306" s="12">
        <v>7820358.8398730485</v>
      </c>
      <c r="Z306" s="12">
        <v>0</v>
      </c>
      <c r="AA306" s="12">
        <v>0</v>
      </c>
      <c r="AB306" s="26">
        <v>112657.49337304849</v>
      </c>
      <c r="AC306" s="15"/>
      <c r="AD306" s="12">
        <v>7821992.2324728863</v>
      </c>
      <c r="AE306" s="12">
        <v>0</v>
      </c>
      <c r="AF306" s="12">
        <v>0</v>
      </c>
      <c r="AG306" s="26">
        <v>114290.88597288635</v>
      </c>
      <c r="AH306" s="15"/>
    </row>
    <row r="307" spans="1:34" x14ac:dyDescent="0.3">
      <c r="A307" s="10">
        <v>8914041</v>
      </c>
      <c r="B307" s="10" t="s">
        <v>299</v>
      </c>
      <c r="C307" s="11">
        <v>867</v>
      </c>
      <c r="D307" s="12">
        <v>5490752.8787000002</v>
      </c>
      <c r="E307" s="25">
        <v>0</v>
      </c>
      <c r="F307" s="25">
        <v>0</v>
      </c>
      <c r="G307" s="15"/>
      <c r="H307" s="12">
        <v>5592718.6180302631</v>
      </c>
      <c r="I307" s="12">
        <v>0</v>
      </c>
      <c r="J307" s="12">
        <v>0</v>
      </c>
      <c r="K307" s="26">
        <v>101965.73933026288</v>
      </c>
      <c r="L307" s="26">
        <v>155343.54910894483</v>
      </c>
      <c r="M307" s="26">
        <v>-53377.809778681956</v>
      </c>
      <c r="N307" s="15"/>
      <c r="O307" s="12">
        <v>5570322.0215188907</v>
      </c>
      <c r="P307" s="12">
        <v>0</v>
      </c>
      <c r="Q307" s="12">
        <v>0</v>
      </c>
      <c r="R307" s="26">
        <v>79569.142818890512</v>
      </c>
      <c r="S307" s="15"/>
      <c r="T307" s="12">
        <v>5571383.5133574698</v>
      </c>
      <c r="U307" s="12">
        <v>0</v>
      </c>
      <c r="V307" s="12">
        <v>0</v>
      </c>
      <c r="W307" s="26">
        <v>80630.634657469578</v>
      </c>
      <c r="X307" s="15"/>
      <c r="Y307" s="12">
        <v>5571184.3598820297</v>
      </c>
      <c r="Z307" s="12">
        <v>0</v>
      </c>
      <c r="AA307" s="12">
        <v>0</v>
      </c>
      <c r="AB307" s="26">
        <v>80431.481182029471</v>
      </c>
      <c r="AC307" s="15"/>
      <c r="AD307" s="12">
        <v>5572195.1433140729</v>
      </c>
      <c r="AE307" s="12">
        <v>0</v>
      </c>
      <c r="AF307" s="12">
        <v>0</v>
      </c>
      <c r="AG307" s="26">
        <v>81442.264614072628</v>
      </c>
      <c r="AH307" s="15"/>
    </row>
    <row r="308" spans="1:34" x14ac:dyDescent="0.3">
      <c r="A308" s="10">
        <v>8914068</v>
      </c>
      <c r="B308" s="10" t="s">
        <v>85</v>
      </c>
      <c r="C308" s="11">
        <v>1161</v>
      </c>
      <c r="D308" s="12">
        <v>7761661.5038000001</v>
      </c>
      <c r="E308" s="25">
        <v>0</v>
      </c>
      <c r="F308" s="25">
        <v>0</v>
      </c>
      <c r="G308" s="15"/>
      <c r="H308" s="12">
        <v>7906171.2165501928</v>
      </c>
      <c r="I308" s="12">
        <v>0</v>
      </c>
      <c r="J308" s="12">
        <v>0</v>
      </c>
      <c r="K308" s="26">
        <v>144509.71275019273</v>
      </c>
      <c r="L308" s="26">
        <v>220272.69929420389</v>
      </c>
      <c r="M308" s="26">
        <v>-75762.986544011161</v>
      </c>
      <c r="N308" s="15"/>
      <c r="O308" s="12">
        <v>7874295.0678440873</v>
      </c>
      <c r="P308" s="12">
        <v>0</v>
      </c>
      <c r="Q308" s="12">
        <v>0</v>
      </c>
      <c r="R308" s="26">
        <v>112633.56404408719</v>
      </c>
      <c r="S308" s="15"/>
      <c r="T308" s="12">
        <v>7876023.9110130109</v>
      </c>
      <c r="U308" s="12">
        <v>0</v>
      </c>
      <c r="V308" s="12">
        <v>0</v>
      </c>
      <c r="W308" s="26">
        <v>114362.40721301083</v>
      </c>
      <c r="X308" s="15"/>
      <c r="Y308" s="12">
        <v>7875521.5084488653</v>
      </c>
      <c r="Z308" s="12">
        <v>0</v>
      </c>
      <c r="AA308" s="12">
        <v>0</v>
      </c>
      <c r="AB308" s="26">
        <v>113860.0046488652</v>
      </c>
      <c r="AC308" s="15"/>
      <c r="AD308" s="12">
        <v>7877170.4840334626</v>
      </c>
      <c r="AE308" s="12">
        <v>0</v>
      </c>
      <c r="AF308" s="12">
        <v>0</v>
      </c>
      <c r="AG308" s="26">
        <v>115508.98023346253</v>
      </c>
      <c r="AH308" s="15"/>
    </row>
    <row r="309" spans="1:34" x14ac:dyDescent="0.3">
      <c r="A309" s="10">
        <v>8914084</v>
      </c>
      <c r="B309" s="10" t="s">
        <v>116</v>
      </c>
      <c r="C309" s="11">
        <v>1288</v>
      </c>
      <c r="D309" s="12">
        <v>8096324.0977999996</v>
      </c>
      <c r="E309" s="25">
        <v>0</v>
      </c>
      <c r="F309" s="25">
        <v>0</v>
      </c>
      <c r="G309" s="15"/>
      <c r="H309" s="12">
        <v>8246877.974849184</v>
      </c>
      <c r="I309" s="12">
        <v>0</v>
      </c>
      <c r="J309" s="12">
        <v>0</v>
      </c>
      <c r="K309" s="26">
        <v>150553.8770491844</v>
      </c>
      <c r="L309" s="26">
        <v>230171.97245637421</v>
      </c>
      <c r="M309" s="26">
        <v>-79618.095407189801</v>
      </c>
      <c r="N309" s="15"/>
      <c r="O309" s="12">
        <v>8213600.4994725352</v>
      </c>
      <c r="P309" s="12">
        <v>0</v>
      </c>
      <c r="Q309" s="12">
        <v>0</v>
      </c>
      <c r="R309" s="26">
        <v>117276.40167253558</v>
      </c>
      <c r="S309" s="15"/>
      <c r="T309" s="12">
        <v>8215429.1923304163</v>
      </c>
      <c r="U309" s="12">
        <v>0</v>
      </c>
      <c r="V309" s="12">
        <v>0</v>
      </c>
      <c r="W309" s="26">
        <v>119105.09453041665</v>
      </c>
      <c r="X309" s="15"/>
      <c r="Y309" s="12">
        <v>8214883.3175215852</v>
      </c>
      <c r="Z309" s="12">
        <v>0</v>
      </c>
      <c r="AA309" s="12">
        <v>0</v>
      </c>
      <c r="AB309" s="26">
        <v>118559.21972158551</v>
      </c>
      <c r="AC309" s="15"/>
      <c r="AD309" s="12">
        <v>8216623.2464306848</v>
      </c>
      <c r="AE309" s="12">
        <v>0</v>
      </c>
      <c r="AF309" s="12">
        <v>0</v>
      </c>
      <c r="AG309" s="26">
        <v>120299.14863068517</v>
      </c>
      <c r="AH309" s="15"/>
    </row>
    <row r="310" spans="1:34" x14ac:dyDescent="0.3">
      <c r="A310" s="10">
        <v>8914107</v>
      </c>
      <c r="B310" s="10" t="s">
        <v>86</v>
      </c>
      <c r="C310" s="11">
        <v>1558.75</v>
      </c>
      <c r="D310" s="12">
        <v>9542685.7655999996</v>
      </c>
      <c r="E310" s="25">
        <v>0</v>
      </c>
      <c r="F310" s="25">
        <v>0</v>
      </c>
      <c r="G310" s="15"/>
      <c r="H310" s="12">
        <v>9698704.2024827506</v>
      </c>
      <c r="I310" s="12">
        <v>0</v>
      </c>
      <c r="J310" s="12">
        <v>0</v>
      </c>
      <c r="K310" s="26">
        <v>156018.43688275106</v>
      </c>
      <c r="L310" s="26">
        <v>249493.91049659625</v>
      </c>
      <c r="M310" s="26">
        <v>-93475.473613845184</v>
      </c>
      <c r="N310" s="15"/>
      <c r="O310" s="12">
        <v>9659476.9379807841</v>
      </c>
      <c r="P310" s="12">
        <v>0</v>
      </c>
      <c r="Q310" s="12">
        <v>0</v>
      </c>
      <c r="R310" s="26">
        <v>116791.17238078453</v>
      </c>
      <c r="S310" s="15"/>
      <c r="T310" s="12">
        <v>9661724.5524778645</v>
      </c>
      <c r="U310" s="12">
        <v>0</v>
      </c>
      <c r="V310" s="12">
        <v>0</v>
      </c>
      <c r="W310" s="26">
        <v>119038.78687786497</v>
      </c>
      <c r="X310" s="15"/>
      <c r="Y310" s="12">
        <v>9660987.6010015551</v>
      </c>
      <c r="Z310" s="12">
        <v>0</v>
      </c>
      <c r="AA310" s="12">
        <v>0</v>
      </c>
      <c r="AB310" s="26">
        <v>118301.83540155552</v>
      </c>
      <c r="AC310" s="15"/>
      <c r="AD310" s="12">
        <v>9663129.7311766408</v>
      </c>
      <c r="AE310" s="12">
        <v>0</v>
      </c>
      <c r="AF310" s="12">
        <v>0</v>
      </c>
      <c r="AG310" s="26">
        <v>120443.96557664126</v>
      </c>
      <c r="AH310" s="15"/>
    </row>
    <row r="311" spans="1:34" x14ac:dyDescent="0.3">
      <c r="A311" s="10">
        <v>8914117</v>
      </c>
      <c r="B311" s="10" t="s">
        <v>87</v>
      </c>
      <c r="C311" s="11">
        <v>753</v>
      </c>
      <c r="D311" s="12">
        <v>5115063.9734000005</v>
      </c>
      <c r="E311" s="25">
        <v>279297.14792671357</v>
      </c>
      <c r="F311" s="25">
        <v>0</v>
      </c>
      <c r="G311" s="15"/>
      <c r="H311" s="12">
        <v>5139884.0549309999</v>
      </c>
      <c r="I311" s="12">
        <v>214395.89346615449</v>
      </c>
      <c r="J311" s="12">
        <v>0</v>
      </c>
      <c r="K311" s="26">
        <v>24820.081530999392</v>
      </c>
      <c r="L311" s="26">
        <v>24813.562898592092</v>
      </c>
      <c r="M311" s="26">
        <v>6.5186324073001742</v>
      </c>
      <c r="N311" s="15"/>
      <c r="O311" s="12">
        <v>5139884.0549310008</v>
      </c>
      <c r="P311" s="12">
        <v>234061.86031250856</v>
      </c>
      <c r="Q311" s="12">
        <v>0</v>
      </c>
      <c r="R311" s="26">
        <v>24820.081531000324</v>
      </c>
      <c r="S311" s="15"/>
      <c r="T311" s="12">
        <v>5139886.6357209999</v>
      </c>
      <c r="U311" s="12">
        <v>233193.03519613613</v>
      </c>
      <c r="V311" s="12">
        <v>0</v>
      </c>
      <c r="W311" s="26">
        <v>24822.662320999429</v>
      </c>
      <c r="X311" s="15"/>
      <c r="Y311" s="12">
        <v>5115063.9734000005</v>
      </c>
      <c r="Z311" s="12">
        <v>208484.43667807712</v>
      </c>
      <c r="AA311" s="12">
        <v>0</v>
      </c>
      <c r="AB311" s="26">
        <v>0</v>
      </c>
      <c r="AC311" s="15"/>
      <c r="AD311" s="12">
        <v>5115063.9734000005</v>
      </c>
      <c r="AE311" s="12">
        <v>207665.02592195242</v>
      </c>
      <c r="AF311" s="12">
        <v>0</v>
      </c>
      <c r="AG311" s="26">
        <v>0</v>
      </c>
      <c r="AH311" s="15"/>
    </row>
    <row r="312" spans="1:34" x14ac:dyDescent="0.3">
      <c r="A312" s="10">
        <v>8914119</v>
      </c>
      <c r="B312" s="10" t="s">
        <v>312</v>
      </c>
      <c r="C312" s="11">
        <v>653</v>
      </c>
      <c r="D312" s="12">
        <v>4386429.7810000004</v>
      </c>
      <c r="E312" s="25">
        <v>0</v>
      </c>
      <c r="F312" s="25">
        <v>0</v>
      </c>
      <c r="G312" s="15"/>
      <c r="H312" s="12">
        <v>4467438.168754912</v>
      </c>
      <c r="I312" s="12">
        <v>0</v>
      </c>
      <c r="J312" s="12">
        <v>0</v>
      </c>
      <c r="K312" s="26">
        <v>81008.387754911557</v>
      </c>
      <c r="L312" s="26">
        <v>124093.86037886236</v>
      </c>
      <c r="M312" s="26">
        <v>-43085.472623950802</v>
      </c>
      <c r="N312" s="15"/>
      <c r="O312" s="12">
        <v>4449742.2456088252</v>
      </c>
      <c r="P312" s="12">
        <v>0</v>
      </c>
      <c r="Q312" s="12">
        <v>0</v>
      </c>
      <c r="R312" s="26">
        <v>63312.464608824812</v>
      </c>
      <c r="S312" s="15"/>
      <c r="T312" s="12">
        <v>4450476.0013806745</v>
      </c>
      <c r="U312" s="12">
        <v>0</v>
      </c>
      <c r="V312" s="12">
        <v>0</v>
      </c>
      <c r="W312" s="26">
        <v>64046.220380674116</v>
      </c>
      <c r="X312" s="15"/>
      <c r="Y312" s="12">
        <v>4450424.1739850277</v>
      </c>
      <c r="Z312" s="12">
        <v>0</v>
      </c>
      <c r="AA312" s="12">
        <v>0</v>
      </c>
      <c r="AB312" s="26">
        <v>63994.392985027283</v>
      </c>
      <c r="AC312" s="15"/>
      <c r="AD312" s="12">
        <v>4451105.8779661348</v>
      </c>
      <c r="AE312" s="12">
        <v>0</v>
      </c>
      <c r="AF312" s="12">
        <v>0</v>
      </c>
      <c r="AG312" s="26">
        <v>64676.096966134384</v>
      </c>
      <c r="AH312" s="15"/>
    </row>
    <row r="313" spans="1:34" x14ac:dyDescent="0.3">
      <c r="A313" s="10">
        <v>8914226</v>
      </c>
      <c r="B313" s="10" t="s">
        <v>88</v>
      </c>
      <c r="C313" s="11">
        <v>1192</v>
      </c>
      <c r="D313" s="12">
        <v>7325166.9397</v>
      </c>
      <c r="E313" s="25">
        <v>0</v>
      </c>
      <c r="F313" s="25">
        <v>0</v>
      </c>
      <c r="G313" s="15"/>
      <c r="H313" s="12">
        <v>7461198.8250761544</v>
      </c>
      <c r="I313" s="12">
        <v>0</v>
      </c>
      <c r="J313" s="12">
        <v>0</v>
      </c>
      <c r="K313" s="26">
        <v>136031.88537615445</v>
      </c>
      <c r="L313" s="26">
        <v>207901.84294722881</v>
      </c>
      <c r="M313" s="26">
        <v>-71869.957571074367</v>
      </c>
      <c r="N313" s="15"/>
      <c r="O313" s="12">
        <v>7431135.2488579415</v>
      </c>
      <c r="P313" s="12">
        <v>0</v>
      </c>
      <c r="Q313" s="12">
        <v>0</v>
      </c>
      <c r="R313" s="26">
        <v>105968.30915794149</v>
      </c>
      <c r="S313" s="15"/>
      <c r="T313" s="12">
        <v>7432737.8545556134</v>
      </c>
      <c r="U313" s="12">
        <v>0</v>
      </c>
      <c r="V313" s="12">
        <v>0</v>
      </c>
      <c r="W313" s="26">
        <v>107570.91485561337</v>
      </c>
      <c r="X313" s="15"/>
      <c r="Y313" s="12">
        <v>7432292.8000797657</v>
      </c>
      <c r="Z313" s="12">
        <v>0</v>
      </c>
      <c r="AA313" s="12">
        <v>0</v>
      </c>
      <c r="AB313" s="26">
        <v>107125.86037976574</v>
      </c>
      <c r="AC313" s="15"/>
      <c r="AD313" s="12">
        <v>7433817.0214044498</v>
      </c>
      <c r="AE313" s="12">
        <v>0</v>
      </c>
      <c r="AF313" s="12">
        <v>0</v>
      </c>
      <c r="AG313" s="26">
        <v>108650.08170444984</v>
      </c>
      <c r="AH313" s="15"/>
    </row>
    <row r="314" spans="1:34" x14ac:dyDescent="0.3">
      <c r="A314" s="10">
        <v>8914230</v>
      </c>
      <c r="B314" s="10" t="s">
        <v>89</v>
      </c>
      <c r="C314" s="11">
        <v>876</v>
      </c>
      <c r="D314" s="12">
        <v>5641408.9142000005</v>
      </c>
      <c r="E314" s="25">
        <v>0</v>
      </c>
      <c r="F314" s="25">
        <v>0</v>
      </c>
      <c r="G314" s="15"/>
      <c r="H314" s="12">
        <v>5746330.8638261482</v>
      </c>
      <c r="I314" s="12">
        <v>0</v>
      </c>
      <c r="J314" s="12">
        <v>0</v>
      </c>
      <c r="K314" s="26">
        <v>104921.94962614775</v>
      </c>
      <c r="L314" s="26">
        <v>159843.8301077066</v>
      </c>
      <c r="M314" s="26">
        <v>-54921.880481558852</v>
      </c>
      <c r="N314" s="15"/>
      <c r="O314" s="12">
        <v>5723276.5753425946</v>
      </c>
      <c r="P314" s="12">
        <v>0</v>
      </c>
      <c r="Q314" s="12">
        <v>0</v>
      </c>
      <c r="R314" s="26">
        <v>81867.661142594181</v>
      </c>
      <c r="S314" s="15"/>
      <c r="T314" s="12">
        <v>5724384.7598004946</v>
      </c>
      <c r="U314" s="12">
        <v>0</v>
      </c>
      <c r="V314" s="12">
        <v>0</v>
      </c>
      <c r="W314" s="26">
        <v>82975.845600494184</v>
      </c>
      <c r="X314" s="15"/>
      <c r="Y314" s="12">
        <v>5724164.4807815524</v>
      </c>
      <c r="Z314" s="12">
        <v>0</v>
      </c>
      <c r="AA314" s="12">
        <v>0</v>
      </c>
      <c r="AB314" s="26">
        <v>82755.566581551917</v>
      </c>
      <c r="AC314" s="15"/>
      <c r="AD314" s="12">
        <v>5725220.3382834494</v>
      </c>
      <c r="AE314" s="12">
        <v>0</v>
      </c>
      <c r="AF314" s="12">
        <v>0</v>
      </c>
      <c r="AG314" s="26">
        <v>83811.424083448946</v>
      </c>
      <c r="AH314" s="15"/>
    </row>
    <row r="315" spans="1:34" x14ac:dyDescent="0.3">
      <c r="A315" s="10">
        <v>8914328</v>
      </c>
      <c r="B315" s="10" t="s">
        <v>132</v>
      </c>
      <c r="C315" s="11">
        <v>1345</v>
      </c>
      <c r="D315" s="12">
        <v>7978041.6130999997</v>
      </c>
      <c r="E315" s="25">
        <v>0</v>
      </c>
      <c r="F315" s="25">
        <v>335532.82313848939</v>
      </c>
      <c r="G315" s="15"/>
      <c r="H315" s="12">
        <v>8101323.7680000002</v>
      </c>
      <c r="I315" s="12">
        <v>0</v>
      </c>
      <c r="J315" s="12">
        <v>317877.48943759967</v>
      </c>
      <c r="K315" s="26">
        <v>123282.15490000043</v>
      </c>
      <c r="L315" s="26">
        <v>197257.15489999857</v>
      </c>
      <c r="M315" s="26">
        <v>-73974.999999998137</v>
      </c>
      <c r="N315" s="15"/>
      <c r="O315" s="12">
        <v>8101323.7680000002</v>
      </c>
      <c r="P315" s="12">
        <v>0</v>
      </c>
      <c r="Q315" s="12">
        <v>349225.73850502074</v>
      </c>
      <c r="R315" s="26">
        <v>123282.15490000043</v>
      </c>
      <c r="S315" s="15"/>
      <c r="T315" s="12">
        <v>8101323.7680000002</v>
      </c>
      <c r="U315" s="12">
        <v>0</v>
      </c>
      <c r="V315" s="12">
        <v>347531.62455448974</v>
      </c>
      <c r="W315" s="26">
        <v>123282.15490000043</v>
      </c>
      <c r="X315" s="15"/>
      <c r="Y315" s="12">
        <v>8101323.7680000002</v>
      </c>
      <c r="Z315" s="12">
        <v>0</v>
      </c>
      <c r="AA315" s="12">
        <v>348018.33611459471</v>
      </c>
      <c r="AB315" s="26">
        <v>123282.15490000043</v>
      </c>
      <c r="AC315" s="15"/>
      <c r="AD315" s="12">
        <v>8101323.7680000002</v>
      </c>
      <c r="AE315" s="12">
        <v>0</v>
      </c>
      <c r="AF315" s="12">
        <v>346409.58407121617</v>
      </c>
      <c r="AG315" s="26">
        <v>123282.15490000043</v>
      </c>
      <c r="AH315" s="15"/>
    </row>
    <row r="316" spans="1:34" x14ac:dyDescent="0.3">
      <c r="A316" s="10">
        <v>8914329</v>
      </c>
      <c r="B316" s="10" t="s">
        <v>328</v>
      </c>
      <c r="C316" s="11">
        <v>1587</v>
      </c>
      <c r="D316" s="12">
        <v>9431085.5544000007</v>
      </c>
      <c r="E316" s="25">
        <v>0</v>
      </c>
      <c r="F316" s="25">
        <v>279809.26269776933</v>
      </c>
      <c r="G316" s="15"/>
      <c r="H316" s="12">
        <v>9564883.5600000005</v>
      </c>
      <c r="I316" s="12">
        <v>0</v>
      </c>
      <c r="J316" s="12">
        <v>244465.84506950527</v>
      </c>
      <c r="K316" s="26">
        <v>133798.0055999998</v>
      </c>
      <c r="L316" s="26">
        <v>221083.00559999794</v>
      </c>
      <c r="M316" s="26">
        <v>-87284.999999998137</v>
      </c>
      <c r="N316" s="15"/>
      <c r="O316" s="12">
        <v>9564883.5600000005</v>
      </c>
      <c r="P316" s="12">
        <v>0</v>
      </c>
      <c r="Q316" s="12">
        <v>282092.35131640173</v>
      </c>
      <c r="R316" s="26">
        <v>133798.0055999998</v>
      </c>
      <c r="S316" s="15"/>
      <c r="T316" s="12">
        <v>9564883.5600000005</v>
      </c>
      <c r="U316" s="12">
        <v>0</v>
      </c>
      <c r="V316" s="12">
        <v>279956.14824658819</v>
      </c>
      <c r="W316" s="26">
        <v>133798.0055999998</v>
      </c>
      <c r="X316" s="15"/>
      <c r="Y316" s="12">
        <v>9564883.5600000005</v>
      </c>
      <c r="Z316" s="12">
        <v>0</v>
      </c>
      <c r="AA316" s="12">
        <v>280643.09139367007</v>
      </c>
      <c r="AB316" s="26">
        <v>133798.0055999998</v>
      </c>
      <c r="AC316" s="15"/>
      <c r="AD316" s="12">
        <v>9564883.5600000005</v>
      </c>
      <c r="AE316" s="12">
        <v>0</v>
      </c>
      <c r="AF316" s="12">
        <v>278610.31897673942</v>
      </c>
      <c r="AG316" s="26">
        <v>133798.0055999998</v>
      </c>
      <c r="AH316" s="15"/>
    </row>
    <row r="317" spans="1:34" x14ac:dyDescent="0.3">
      <c r="A317" s="10">
        <v>8914404</v>
      </c>
      <c r="B317" s="10" t="s">
        <v>133</v>
      </c>
      <c r="C317" s="11">
        <v>1484</v>
      </c>
      <c r="D317" s="12">
        <v>8928602.7951999996</v>
      </c>
      <c r="E317" s="25">
        <v>0</v>
      </c>
      <c r="F317" s="25">
        <v>0</v>
      </c>
      <c r="G317" s="15"/>
      <c r="H317" s="12">
        <v>9093649.7677629329</v>
      </c>
      <c r="I317" s="12">
        <v>0</v>
      </c>
      <c r="J317" s="12">
        <v>0</v>
      </c>
      <c r="K317" s="26">
        <v>165046.97256293334</v>
      </c>
      <c r="L317" s="26">
        <v>253734.47076755203</v>
      </c>
      <c r="M317" s="26">
        <v>-88687.498204618692</v>
      </c>
      <c r="N317" s="15"/>
      <c r="O317" s="12">
        <v>9056916.5710505452</v>
      </c>
      <c r="P317" s="12">
        <v>0</v>
      </c>
      <c r="Q317" s="12">
        <v>0</v>
      </c>
      <c r="R317" s="26">
        <v>128313.77585054561</v>
      </c>
      <c r="S317" s="15"/>
      <c r="T317" s="12">
        <v>9058995.4578130674</v>
      </c>
      <c r="U317" s="12">
        <v>0</v>
      </c>
      <c r="V317" s="12">
        <v>0</v>
      </c>
      <c r="W317" s="26">
        <v>130392.66261306778</v>
      </c>
      <c r="X317" s="15"/>
      <c r="Y317" s="12">
        <v>9058331.0224191528</v>
      </c>
      <c r="Z317" s="12">
        <v>0</v>
      </c>
      <c r="AA317" s="12">
        <v>0</v>
      </c>
      <c r="AB317" s="26">
        <v>129728.2272191532</v>
      </c>
      <c r="AC317" s="15"/>
      <c r="AD317" s="12">
        <v>9060282.0935875475</v>
      </c>
      <c r="AE317" s="12">
        <v>0</v>
      </c>
      <c r="AF317" s="12">
        <v>0</v>
      </c>
      <c r="AG317" s="26">
        <v>131679.29838754795</v>
      </c>
      <c r="AH317" s="15"/>
    </row>
    <row r="318" spans="1:34" x14ac:dyDescent="0.3">
      <c r="A318" s="10">
        <v>8914408</v>
      </c>
      <c r="B318" s="10" t="s">
        <v>129</v>
      </c>
      <c r="C318" s="11">
        <v>1203</v>
      </c>
      <c r="D318" s="12">
        <v>7544642.4650999997</v>
      </c>
      <c r="E318" s="25">
        <v>0</v>
      </c>
      <c r="F318" s="25">
        <v>0</v>
      </c>
      <c r="G318" s="15"/>
      <c r="H318" s="12">
        <v>7684903.2503056321</v>
      </c>
      <c r="I318" s="12">
        <v>0</v>
      </c>
      <c r="J318" s="12">
        <v>0</v>
      </c>
      <c r="K318" s="26">
        <v>140260.78520563245</v>
      </c>
      <c r="L318" s="26">
        <v>213830.76786082145</v>
      </c>
      <c r="M318" s="26">
        <v>-73569.982655189</v>
      </c>
      <c r="N318" s="15"/>
      <c r="O318" s="12">
        <v>7653933.0298738182</v>
      </c>
      <c r="P318" s="12">
        <v>0</v>
      </c>
      <c r="Q318" s="12">
        <v>0</v>
      </c>
      <c r="R318" s="26">
        <v>109290.56477381848</v>
      </c>
      <c r="S318" s="15"/>
      <c r="T318" s="12">
        <v>7655598.7534770668</v>
      </c>
      <c r="U318" s="12">
        <v>0</v>
      </c>
      <c r="V318" s="12">
        <v>0</v>
      </c>
      <c r="W318" s="26">
        <v>110956.28837706707</v>
      </c>
      <c r="X318" s="15"/>
      <c r="Y318" s="12">
        <v>7655125.9622755684</v>
      </c>
      <c r="Z318" s="12">
        <v>0</v>
      </c>
      <c r="AA318" s="12">
        <v>0</v>
      </c>
      <c r="AB318" s="26">
        <v>110483.49717556871</v>
      </c>
      <c r="AC318" s="15"/>
      <c r="AD318" s="12">
        <v>7656713.6092786901</v>
      </c>
      <c r="AE318" s="12">
        <v>0</v>
      </c>
      <c r="AF318" s="12">
        <v>0</v>
      </c>
      <c r="AG318" s="26">
        <v>112071.14417869039</v>
      </c>
      <c r="AH318" s="15"/>
    </row>
    <row r="319" spans="1:34" x14ac:dyDescent="0.3">
      <c r="A319" s="10">
        <v>8914413</v>
      </c>
      <c r="B319" s="10" t="s">
        <v>103</v>
      </c>
      <c r="C319" s="11">
        <v>962</v>
      </c>
      <c r="D319" s="12">
        <v>5842717.2116999999</v>
      </c>
      <c r="E319" s="25">
        <v>0</v>
      </c>
      <c r="F319" s="25">
        <v>0</v>
      </c>
      <c r="G319" s="15"/>
      <c r="H319" s="12">
        <v>5950585.7483359212</v>
      </c>
      <c r="I319" s="12">
        <v>0</v>
      </c>
      <c r="J319" s="12">
        <v>0</v>
      </c>
      <c r="K319" s="26">
        <v>107868.53663592134</v>
      </c>
      <c r="L319" s="26">
        <v>165048.97985840309</v>
      </c>
      <c r="M319" s="26">
        <v>-57180.443222481757</v>
      </c>
      <c r="N319" s="15"/>
      <c r="O319" s="12">
        <v>5926803.3497183286</v>
      </c>
      <c r="P319" s="12">
        <v>0</v>
      </c>
      <c r="Q319" s="12">
        <v>0</v>
      </c>
      <c r="R319" s="26">
        <v>84086.138018328696</v>
      </c>
      <c r="S319" s="15"/>
      <c r="T319" s="12">
        <v>5927963.352424291</v>
      </c>
      <c r="U319" s="12">
        <v>0</v>
      </c>
      <c r="V319" s="12">
        <v>0</v>
      </c>
      <c r="W319" s="26">
        <v>85246.140724291094</v>
      </c>
      <c r="X319" s="15"/>
      <c r="Y319" s="12">
        <v>5927719.2806550236</v>
      </c>
      <c r="Z319" s="12">
        <v>0</v>
      </c>
      <c r="AA319" s="12">
        <v>0</v>
      </c>
      <c r="AB319" s="26">
        <v>85002.068955023773</v>
      </c>
      <c r="AC319" s="15"/>
      <c r="AD319" s="12">
        <v>5928821.3447821718</v>
      </c>
      <c r="AE319" s="12">
        <v>0</v>
      </c>
      <c r="AF319" s="12">
        <v>0</v>
      </c>
      <c r="AG319" s="26">
        <v>86104.133082171902</v>
      </c>
      <c r="AH319" s="15"/>
    </row>
    <row r="320" spans="1:34" x14ac:dyDescent="0.3">
      <c r="A320" s="10">
        <v>8914452</v>
      </c>
      <c r="B320" s="10" t="s">
        <v>90</v>
      </c>
      <c r="C320" s="11">
        <v>1249</v>
      </c>
      <c r="D320" s="12">
        <v>7584116.8678000001</v>
      </c>
      <c r="E320" s="25">
        <v>0</v>
      </c>
      <c r="F320" s="25">
        <v>0</v>
      </c>
      <c r="G320" s="15"/>
      <c r="H320" s="12">
        <v>7724268.2074309699</v>
      </c>
      <c r="I320" s="12">
        <v>0</v>
      </c>
      <c r="J320" s="12">
        <v>0</v>
      </c>
      <c r="K320" s="26">
        <v>140151.3396309698</v>
      </c>
      <c r="L320" s="26">
        <v>214358.88452270441</v>
      </c>
      <c r="M320" s="26">
        <v>-74207.544891734608</v>
      </c>
      <c r="N320" s="15"/>
      <c r="O320" s="12">
        <v>7693238.6096875919</v>
      </c>
      <c r="P320" s="12">
        <v>0</v>
      </c>
      <c r="Q320" s="12">
        <v>0</v>
      </c>
      <c r="R320" s="26">
        <v>109121.74188759178</v>
      </c>
      <c r="S320" s="15"/>
      <c r="T320" s="12">
        <v>7694909.2095033806</v>
      </c>
      <c r="U320" s="12">
        <v>0</v>
      </c>
      <c r="V320" s="12">
        <v>0</v>
      </c>
      <c r="W320" s="26">
        <v>110792.34170338046</v>
      </c>
      <c r="X320" s="15"/>
      <c r="Y320" s="12">
        <v>7694433.9885114776</v>
      </c>
      <c r="Z320" s="12">
        <v>0</v>
      </c>
      <c r="AA320" s="12">
        <v>0</v>
      </c>
      <c r="AB320" s="26">
        <v>110317.12071147747</v>
      </c>
      <c r="AC320" s="15"/>
      <c r="AD320" s="12">
        <v>7696024.1734112743</v>
      </c>
      <c r="AE320" s="12">
        <v>0</v>
      </c>
      <c r="AF320" s="12">
        <v>0</v>
      </c>
      <c r="AG320" s="26">
        <v>111907.30561127421</v>
      </c>
      <c r="AH320" s="15"/>
    </row>
    <row r="321" spans="1:34" x14ac:dyDescent="0.3">
      <c r="A321" s="10">
        <v>8914454</v>
      </c>
      <c r="B321" s="10" t="s">
        <v>91</v>
      </c>
      <c r="C321" s="11">
        <v>834</v>
      </c>
      <c r="D321" s="12">
        <v>5104497.2187000001</v>
      </c>
      <c r="E321" s="25">
        <v>0</v>
      </c>
      <c r="F321" s="25">
        <v>0</v>
      </c>
      <c r="G321" s="15"/>
      <c r="H321" s="12">
        <v>5198803.4009634685</v>
      </c>
      <c r="I321" s="12">
        <v>0</v>
      </c>
      <c r="J321" s="12">
        <v>0</v>
      </c>
      <c r="K321" s="26">
        <v>94306.182263468392</v>
      </c>
      <c r="L321" s="26">
        <v>144687.97859070171</v>
      </c>
      <c r="M321" s="26">
        <v>-50381.796327233315</v>
      </c>
      <c r="N321" s="15"/>
      <c r="O321" s="12">
        <v>5178032.9494510721</v>
      </c>
      <c r="P321" s="12">
        <v>0</v>
      </c>
      <c r="Q321" s="12">
        <v>0</v>
      </c>
      <c r="R321" s="26">
        <v>73535.730751072057</v>
      </c>
      <c r="S321" s="15"/>
      <c r="T321" s="12">
        <v>5178982.5614052238</v>
      </c>
      <c r="U321" s="12">
        <v>0</v>
      </c>
      <c r="V321" s="12">
        <v>0</v>
      </c>
      <c r="W321" s="26">
        <v>74485.342705223709</v>
      </c>
      <c r="X321" s="15"/>
      <c r="Y321" s="12">
        <v>5178832.975932383</v>
      </c>
      <c r="Z321" s="12">
        <v>0</v>
      </c>
      <c r="AA321" s="12">
        <v>0</v>
      </c>
      <c r="AB321" s="26">
        <v>74335.757232382894</v>
      </c>
      <c r="AC321" s="15"/>
      <c r="AD321" s="12">
        <v>5179725.2774274498</v>
      </c>
      <c r="AE321" s="12">
        <v>0</v>
      </c>
      <c r="AF321" s="12">
        <v>0</v>
      </c>
      <c r="AG321" s="26">
        <v>75228.058727449737</v>
      </c>
      <c r="AH321" s="15"/>
    </row>
    <row r="322" spans="1:34" x14ac:dyDescent="0.3">
      <c r="A322" s="10">
        <v>8914456</v>
      </c>
      <c r="B322" s="10" t="s">
        <v>92</v>
      </c>
      <c r="C322" s="11">
        <v>1018</v>
      </c>
      <c r="D322" s="12">
        <v>6584487.1026999997</v>
      </c>
      <c r="E322" s="25">
        <v>0</v>
      </c>
      <c r="F322" s="25">
        <v>0</v>
      </c>
      <c r="G322" s="15"/>
      <c r="H322" s="12">
        <v>6706662.2959249839</v>
      </c>
      <c r="I322" s="12">
        <v>0</v>
      </c>
      <c r="J322" s="12">
        <v>0</v>
      </c>
      <c r="K322" s="26">
        <v>122175.19322498422</v>
      </c>
      <c r="L322" s="26">
        <v>186110.87263011374</v>
      </c>
      <c r="M322" s="26">
        <v>-63935.679405129515</v>
      </c>
      <c r="N322" s="15"/>
      <c r="O322" s="12">
        <v>6679788.1187103614</v>
      </c>
      <c r="P322" s="12">
        <v>0</v>
      </c>
      <c r="Q322" s="12">
        <v>0</v>
      </c>
      <c r="R322" s="26">
        <v>95301.016010361724</v>
      </c>
      <c r="S322" s="15"/>
      <c r="T322" s="12">
        <v>6681165.8188336659</v>
      </c>
      <c r="U322" s="12">
        <v>0</v>
      </c>
      <c r="V322" s="12">
        <v>0</v>
      </c>
      <c r="W322" s="26">
        <v>96678.716133666225</v>
      </c>
      <c r="X322" s="15"/>
      <c r="Y322" s="12">
        <v>6680823.7642837213</v>
      </c>
      <c r="Z322" s="12">
        <v>0</v>
      </c>
      <c r="AA322" s="12">
        <v>0</v>
      </c>
      <c r="AB322" s="26">
        <v>96336.661583721638</v>
      </c>
      <c r="AC322" s="15"/>
      <c r="AD322" s="12">
        <v>6682134.1143815387</v>
      </c>
      <c r="AE322" s="12">
        <v>0</v>
      </c>
      <c r="AF322" s="12">
        <v>0</v>
      </c>
      <c r="AG322" s="26">
        <v>97647.011681539007</v>
      </c>
      <c r="AH322" s="15"/>
    </row>
    <row r="323" spans="1:34" x14ac:dyDescent="0.3">
      <c r="A323" s="10">
        <v>8914463</v>
      </c>
      <c r="B323" s="10" t="s">
        <v>93</v>
      </c>
      <c r="C323" s="11">
        <v>1355</v>
      </c>
      <c r="D323" s="12">
        <v>8790201.5521000009</v>
      </c>
      <c r="E323" s="25">
        <v>0</v>
      </c>
      <c r="F323" s="25">
        <v>0</v>
      </c>
      <c r="G323" s="15"/>
      <c r="H323" s="12">
        <v>8953838.2672154531</v>
      </c>
      <c r="I323" s="12">
        <v>0</v>
      </c>
      <c r="J323" s="12">
        <v>0</v>
      </c>
      <c r="K323" s="26">
        <v>163636.71511545219</v>
      </c>
      <c r="L323" s="26">
        <v>249434.79180505127</v>
      </c>
      <c r="M323" s="26">
        <v>-85798.076689599082</v>
      </c>
      <c r="N323" s="15"/>
      <c r="O323" s="12">
        <v>8917656.6173011772</v>
      </c>
      <c r="P323" s="12">
        <v>0</v>
      </c>
      <c r="Q323" s="12">
        <v>0</v>
      </c>
      <c r="R323" s="26">
        <v>127455.06520117633</v>
      </c>
      <c r="S323" s="15"/>
      <c r="T323" s="12">
        <v>8919689.6934019588</v>
      </c>
      <c r="U323" s="12">
        <v>0</v>
      </c>
      <c r="V323" s="12">
        <v>0</v>
      </c>
      <c r="W323" s="26">
        <v>129488.14130195789</v>
      </c>
      <c r="X323" s="15"/>
      <c r="Y323" s="12">
        <v>8919048.9719188362</v>
      </c>
      <c r="Z323" s="12">
        <v>0</v>
      </c>
      <c r="AA323" s="12">
        <v>0</v>
      </c>
      <c r="AB323" s="26">
        <v>128847.41981883533</v>
      </c>
      <c r="AC323" s="15"/>
      <c r="AD323" s="12">
        <v>8920983.7396324873</v>
      </c>
      <c r="AE323" s="12">
        <v>0</v>
      </c>
      <c r="AF323" s="12">
        <v>0</v>
      </c>
      <c r="AG323" s="26">
        <v>130782.18753248639</v>
      </c>
      <c r="AH323" s="15"/>
    </row>
    <row r="324" spans="1:34" x14ac:dyDescent="0.3">
      <c r="A324" s="10">
        <v>8914617</v>
      </c>
      <c r="B324" s="10" t="s">
        <v>126</v>
      </c>
      <c r="C324" s="11">
        <v>908</v>
      </c>
      <c r="D324" s="12">
        <v>5675596.1924999999</v>
      </c>
      <c r="E324" s="25">
        <v>0</v>
      </c>
      <c r="F324" s="25">
        <v>0</v>
      </c>
      <c r="G324" s="15"/>
      <c r="H324" s="12">
        <v>5780364.1200460549</v>
      </c>
      <c r="I324" s="12">
        <v>0</v>
      </c>
      <c r="J324" s="12">
        <v>0</v>
      </c>
      <c r="K324" s="26">
        <v>104767.92754605506</v>
      </c>
      <c r="L324" s="26">
        <v>160202.29184861761</v>
      </c>
      <c r="M324" s="26">
        <v>-55434.36430256255</v>
      </c>
      <c r="N324" s="15"/>
      <c r="O324" s="12">
        <v>5757310.1609044122</v>
      </c>
      <c r="P324" s="12">
        <v>0</v>
      </c>
      <c r="Q324" s="12">
        <v>0</v>
      </c>
      <c r="R324" s="26">
        <v>81713.96840441227</v>
      </c>
      <c r="S324" s="15"/>
      <c r="T324" s="12">
        <v>5758418.7334137606</v>
      </c>
      <c r="U324" s="12">
        <v>0</v>
      </c>
      <c r="V324" s="12">
        <v>0</v>
      </c>
      <c r="W324" s="26">
        <v>82822.540913760662</v>
      </c>
      <c r="X324" s="15"/>
      <c r="Y324" s="12">
        <v>5758197.895794061</v>
      </c>
      <c r="Z324" s="12">
        <v>0</v>
      </c>
      <c r="AA324" s="12">
        <v>0</v>
      </c>
      <c r="AB324" s="26">
        <v>82601.703294061124</v>
      </c>
      <c r="AC324" s="15"/>
      <c r="AD324" s="12">
        <v>5759247.7686684337</v>
      </c>
      <c r="AE324" s="12">
        <v>0</v>
      </c>
      <c r="AF324" s="12">
        <v>0</v>
      </c>
      <c r="AG324" s="26">
        <v>83651.576168433763</v>
      </c>
      <c r="AH324" s="15"/>
    </row>
    <row r="325" spans="1:34" x14ac:dyDescent="0.3">
      <c r="A325" s="10">
        <v>8914635</v>
      </c>
      <c r="B325" s="10" t="s">
        <v>130</v>
      </c>
      <c r="C325" s="11">
        <v>1071</v>
      </c>
      <c r="D325" s="12">
        <v>6894214.0267000003</v>
      </c>
      <c r="E325" s="25">
        <v>0</v>
      </c>
      <c r="F325" s="25">
        <v>0</v>
      </c>
      <c r="G325" s="15"/>
      <c r="H325" s="12">
        <v>7022181.2700135531</v>
      </c>
      <c r="I325" s="12">
        <v>0</v>
      </c>
      <c r="J325" s="12">
        <v>0</v>
      </c>
      <c r="K325" s="26">
        <v>127967.24331355281</v>
      </c>
      <c r="L325" s="26">
        <v>195576.47700968944</v>
      </c>
      <c r="M325" s="26">
        <v>-67609.233696136624</v>
      </c>
      <c r="N325" s="15"/>
      <c r="O325" s="12">
        <v>6993902.8202659963</v>
      </c>
      <c r="P325" s="12">
        <v>0</v>
      </c>
      <c r="Q325" s="12">
        <v>0</v>
      </c>
      <c r="R325" s="26">
        <v>99688.793565995991</v>
      </c>
      <c r="S325" s="15"/>
      <c r="T325" s="12">
        <v>6995379.432434001</v>
      </c>
      <c r="U325" s="12">
        <v>0</v>
      </c>
      <c r="V325" s="12">
        <v>0</v>
      </c>
      <c r="W325" s="26">
        <v>101165.40573400073</v>
      </c>
      <c r="X325" s="15"/>
      <c r="Y325" s="12">
        <v>6994992.5913412496</v>
      </c>
      <c r="Z325" s="12">
        <v>0</v>
      </c>
      <c r="AA325" s="12">
        <v>0</v>
      </c>
      <c r="AB325" s="26">
        <v>100778.56464124937</v>
      </c>
      <c r="AC325" s="15"/>
      <c r="AD325" s="12">
        <v>6996398.8667822955</v>
      </c>
      <c r="AE325" s="12">
        <v>0</v>
      </c>
      <c r="AF325" s="12">
        <v>0</v>
      </c>
      <c r="AG325" s="26">
        <v>102184.84008229524</v>
      </c>
      <c r="AH325" s="15"/>
    </row>
    <row r="326" spans="1:34" s="8" customFormat="1" x14ac:dyDescent="0.3">
      <c r="A326" s="10">
        <v>8914669</v>
      </c>
      <c r="B326" s="10" t="s">
        <v>313</v>
      </c>
      <c r="C326" s="11">
        <v>1270</v>
      </c>
      <c r="D326" s="12">
        <v>7511788.8969999999</v>
      </c>
      <c r="E326" s="12">
        <v>26703.574670088823</v>
      </c>
      <c r="F326" s="12">
        <v>178603</v>
      </c>
      <c r="G326" s="15"/>
      <c r="H326" s="12">
        <v>7619079.6502472293</v>
      </c>
      <c r="I326" s="12">
        <v>0</v>
      </c>
      <c r="J326" s="12">
        <v>0</v>
      </c>
      <c r="K326" s="26">
        <v>107290.75324722938</v>
      </c>
      <c r="L326" s="26">
        <v>176713.38002271764</v>
      </c>
      <c r="M326" s="26">
        <v>-69422.626775488257</v>
      </c>
      <c r="N326" s="15"/>
      <c r="O326" s="12">
        <v>7619079.6185648944</v>
      </c>
      <c r="P326" s="12">
        <v>0</v>
      </c>
      <c r="Q326" s="12">
        <v>208009</v>
      </c>
      <c r="R326" s="26">
        <v>107290.72156489454</v>
      </c>
      <c r="S326" s="15"/>
      <c r="T326" s="12">
        <v>7619092.9420000007</v>
      </c>
      <c r="U326" s="12">
        <v>0</v>
      </c>
      <c r="V326" s="12">
        <v>206435.99733410496</v>
      </c>
      <c r="W326" s="26">
        <v>107304.04500000086</v>
      </c>
      <c r="X326" s="15"/>
      <c r="Y326" s="12">
        <v>7619059.8255184926</v>
      </c>
      <c r="Z326" s="12">
        <v>0</v>
      </c>
      <c r="AA326" s="12">
        <v>206840.07225741539</v>
      </c>
      <c r="AB326" s="26">
        <v>107270.92851849273</v>
      </c>
      <c r="AC326" s="15"/>
      <c r="AD326" s="12">
        <v>7619108.2479607575</v>
      </c>
      <c r="AE326" s="12">
        <v>0</v>
      </c>
      <c r="AF326" s="12">
        <v>205379.70097585209</v>
      </c>
      <c r="AG326" s="26">
        <v>107319.35096075758</v>
      </c>
      <c r="AH326" s="15"/>
    </row>
    <row r="327" spans="1:34" x14ac:dyDescent="0.3">
      <c r="A327" s="10">
        <v>8914700</v>
      </c>
      <c r="B327" s="10" t="s">
        <v>101</v>
      </c>
      <c r="C327" s="11">
        <v>765</v>
      </c>
      <c r="D327" s="12">
        <v>4974425.5863000005</v>
      </c>
      <c r="E327" s="25">
        <v>0</v>
      </c>
      <c r="F327" s="25">
        <v>0</v>
      </c>
      <c r="G327" s="15"/>
      <c r="H327" s="12">
        <v>5066656.7511770865</v>
      </c>
      <c r="I327" s="12">
        <v>0</v>
      </c>
      <c r="J327" s="12">
        <v>0</v>
      </c>
      <c r="K327" s="26">
        <v>92231.164877085947</v>
      </c>
      <c r="L327" s="26">
        <v>140939.26863598917</v>
      </c>
      <c r="M327" s="26">
        <v>-48708.10375890322</v>
      </c>
      <c r="N327" s="15"/>
      <c r="O327" s="12">
        <v>5046437.447357378</v>
      </c>
      <c r="P327" s="12">
        <v>0</v>
      </c>
      <c r="Q327" s="12">
        <v>0</v>
      </c>
      <c r="R327" s="26">
        <v>72011.86105737742</v>
      </c>
      <c r="S327" s="15"/>
      <c r="T327" s="12">
        <v>5047346.6379044037</v>
      </c>
      <c r="U327" s="12">
        <v>0</v>
      </c>
      <c r="V327" s="12">
        <v>0</v>
      </c>
      <c r="W327" s="26">
        <v>72921.051604403183</v>
      </c>
      <c r="X327" s="15"/>
      <c r="Y327" s="12">
        <v>5047215.9613444386</v>
      </c>
      <c r="Z327" s="12">
        <v>0</v>
      </c>
      <c r="AA327" s="12">
        <v>0</v>
      </c>
      <c r="AB327" s="26">
        <v>72790.375044438057</v>
      </c>
      <c r="AC327" s="15"/>
      <c r="AD327" s="12">
        <v>5048075.5898677073</v>
      </c>
      <c r="AE327" s="12">
        <v>0</v>
      </c>
      <c r="AF327" s="12">
        <v>0</v>
      </c>
      <c r="AG327" s="26">
        <v>73650.003567706794</v>
      </c>
      <c r="AH327" s="15"/>
    </row>
    <row r="328" spans="1:34" x14ac:dyDescent="0.3">
      <c r="A328" s="10">
        <v>8914756</v>
      </c>
      <c r="B328" s="10" t="s">
        <v>94</v>
      </c>
      <c r="C328" s="11">
        <v>959</v>
      </c>
      <c r="D328" s="12">
        <v>6132364.8769000005</v>
      </c>
      <c r="E328" s="25">
        <v>0</v>
      </c>
      <c r="F328" s="25">
        <v>0</v>
      </c>
      <c r="G328" s="15"/>
      <c r="H328" s="12">
        <v>6245959.2740807757</v>
      </c>
      <c r="I328" s="12">
        <v>0</v>
      </c>
      <c r="J328" s="12">
        <v>0</v>
      </c>
      <c r="K328" s="26">
        <v>113594.39718077518</v>
      </c>
      <c r="L328" s="26">
        <v>173823.93441668618</v>
      </c>
      <c r="M328" s="26">
        <v>-60229.537235911004</v>
      </c>
      <c r="N328" s="15"/>
      <c r="O328" s="12">
        <v>6220880.746313801</v>
      </c>
      <c r="P328" s="12">
        <v>0</v>
      </c>
      <c r="Q328" s="12">
        <v>0</v>
      </c>
      <c r="R328" s="26">
        <v>88515.869413800538</v>
      </c>
      <c r="S328" s="15"/>
      <c r="T328" s="12">
        <v>6222131.1455359701</v>
      </c>
      <c r="U328" s="12">
        <v>0</v>
      </c>
      <c r="V328" s="12">
        <v>0</v>
      </c>
      <c r="W328" s="26">
        <v>89766.268635969609</v>
      </c>
      <c r="X328" s="15"/>
      <c r="Y328" s="12">
        <v>6221845.8725103531</v>
      </c>
      <c r="Z328" s="12">
        <v>0</v>
      </c>
      <c r="AA328" s="12">
        <v>0</v>
      </c>
      <c r="AB328" s="26">
        <v>89480.995610352606</v>
      </c>
      <c r="AC328" s="15"/>
      <c r="AD328" s="12">
        <v>6223036.5241470532</v>
      </c>
      <c r="AE328" s="12">
        <v>0</v>
      </c>
      <c r="AF328" s="12">
        <v>0</v>
      </c>
      <c r="AG328" s="26">
        <v>90671.647247052751</v>
      </c>
      <c r="AH328" s="15"/>
    </row>
    <row r="329" spans="1:34" x14ac:dyDescent="0.3">
      <c r="A329" s="10">
        <v>8915401</v>
      </c>
      <c r="B329" s="10" t="s">
        <v>329</v>
      </c>
      <c r="C329" s="11">
        <v>1406</v>
      </c>
      <c r="D329" s="12">
        <v>8578108.5902999993</v>
      </c>
      <c r="E329" s="25">
        <v>0</v>
      </c>
      <c r="F329" s="25">
        <v>0</v>
      </c>
      <c r="G329" s="15"/>
      <c r="H329" s="12">
        <v>8762809.4910219144</v>
      </c>
      <c r="I329" s="12">
        <v>0</v>
      </c>
      <c r="J329" s="12">
        <v>0</v>
      </c>
      <c r="K329" s="26">
        <v>184700.90072191507</v>
      </c>
      <c r="L329" s="26">
        <v>269877.8485165108</v>
      </c>
      <c r="M329" s="26">
        <v>-85176.947794595733</v>
      </c>
      <c r="N329" s="15"/>
      <c r="O329" s="12">
        <v>8727762.3671216797</v>
      </c>
      <c r="P329" s="12">
        <v>0</v>
      </c>
      <c r="Q329" s="12">
        <v>0</v>
      </c>
      <c r="R329" s="26">
        <v>149653.77682168037</v>
      </c>
      <c r="S329" s="15"/>
      <c r="T329" s="12">
        <v>8729717.3326141704</v>
      </c>
      <c r="U329" s="12">
        <v>0</v>
      </c>
      <c r="V329" s="12">
        <v>0</v>
      </c>
      <c r="W329" s="26">
        <v>151608.74231417105</v>
      </c>
      <c r="X329" s="15"/>
      <c r="Y329" s="12">
        <v>8729113.385070445</v>
      </c>
      <c r="Z329" s="12">
        <v>0</v>
      </c>
      <c r="AA329" s="12">
        <v>0</v>
      </c>
      <c r="AB329" s="26">
        <v>151004.79477044567</v>
      </c>
      <c r="AC329" s="15"/>
      <c r="AD329" s="12">
        <v>8730967.6115981005</v>
      </c>
      <c r="AE329" s="12">
        <v>0</v>
      </c>
      <c r="AF329" s="12">
        <v>0</v>
      </c>
      <c r="AG329" s="26">
        <v>152859.02129810117</v>
      </c>
      <c r="AH329" s="15"/>
    </row>
    <row r="330" spans="1:34" x14ac:dyDescent="0.3">
      <c r="A330" s="10">
        <v>8916905</v>
      </c>
      <c r="B330" s="10" t="s">
        <v>117</v>
      </c>
      <c r="C330" s="11">
        <v>909</v>
      </c>
      <c r="D330" s="12">
        <v>6044456.9249</v>
      </c>
      <c r="E330" s="25">
        <v>0</v>
      </c>
      <c r="F330" s="25">
        <v>0</v>
      </c>
      <c r="G330" s="15"/>
      <c r="H330" s="12">
        <v>6156475.5759721929</v>
      </c>
      <c r="I330" s="12">
        <v>0</v>
      </c>
      <c r="J330" s="12">
        <v>0</v>
      </c>
      <c r="K330" s="26">
        <v>112018.65107219294</v>
      </c>
      <c r="L330" s="26">
        <v>170955.77232027613</v>
      </c>
      <c r="M330" s="26">
        <v>-58937.121248083189</v>
      </c>
      <c r="N330" s="15"/>
      <c r="O330" s="12">
        <v>6131873.5997907817</v>
      </c>
      <c r="P330" s="12">
        <v>0</v>
      </c>
      <c r="Q330" s="12">
        <v>0</v>
      </c>
      <c r="R330" s="26">
        <v>87416.674890781753</v>
      </c>
      <c r="S330" s="15"/>
      <c r="T330" s="12">
        <v>6133089.5392280882</v>
      </c>
      <c r="U330" s="12">
        <v>0</v>
      </c>
      <c r="V330" s="12">
        <v>0</v>
      </c>
      <c r="W330" s="26">
        <v>88632.614328088239</v>
      </c>
      <c r="X330" s="15"/>
      <c r="Y330" s="12">
        <v>6132819.084356931</v>
      </c>
      <c r="Z330" s="12">
        <v>0</v>
      </c>
      <c r="AA330" s="12">
        <v>0</v>
      </c>
      <c r="AB330" s="26">
        <v>88362.159456931055</v>
      </c>
      <c r="AC330" s="15"/>
      <c r="AD330" s="12">
        <v>6133979.7070922768</v>
      </c>
      <c r="AE330" s="12">
        <v>0</v>
      </c>
      <c r="AF330" s="12">
        <v>0</v>
      </c>
      <c r="AG330" s="26">
        <v>89522.782192276791</v>
      </c>
      <c r="AH330" s="15"/>
    </row>
    <row r="331" spans="1:34" x14ac:dyDescent="0.3">
      <c r="A331" s="10">
        <v>8914002</v>
      </c>
      <c r="B331" s="10" t="s">
        <v>118</v>
      </c>
      <c r="C331" s="11">
        <v>875</v>
      </c>
      <c r="D331" s="12">
        <v>5396451.1534000002</v>
      </c>
      <c r="E331" s="25">
        <v>0</v>
      </c>
      <c r="F331" s="25">
        <v>0</v>
      </c>
      <c r="G331" s="15"/>
      <c r="H331" s="12">
        <v>5495356.7891923357</v>
      </c>
      <c r="I331" s="12">
        <v>0</v>
      </c>
      <c r="J331" s="12">
        <v>0</v>
      </c>
      <c r="K331" s="26">
        <v>98905.635792335495</v>
      </c>
      <c r="L331" s="26">
        <v>150524.23078533821</v>
      </c>
      <c r="M331" s="26">
        <v>-51618.594993002713</v>
      </c>
      <c r="N331" s="15"/>
      <c r="O331" s="12">
        <v>5473737.8318030601</v>
      </c>
      <c r="P331" s="12">
        <v>0</v>
      </c>
      <c r="Q331" s="12">
        <v>0</v>
      </c>
      <c r="R331" s="26">
        <v>77286.678403059952</v>
      </c>
      <c r="S331" s="15"/>
      <c r="T331" s="12">
        <v>5474739.8874730105</v>
      </c>
      <c r="U331" s="12">
        <v>0</v>
      </c>
      <c r="V331" s="12">
        <v>0</v>
      </c>
      <c r="W331" s="26">
        <v>78288.734073010273</v>
      </c>
      <c r="X331" s="15"/>
      <c r="Y331" s="12">
        <v>5474573.2829319648</v>
      </c>
      <c r="Z331" s="12">
        <v>0</v>
      </c>
      <c r="AA331" s="12">
        <v>0</v>
      </c>
      <c r="AB331" s="26">
        <v>78122.12953196466</v>
      </c>
      <c r="AC331" s="15"/>
      <c r="AD331" s="12">
        <v>5475531.0735202236</v>
      </c>
      <c r="AE331" s="12">
        <v>0</v>
      </c>
      <c r="AF331" s="12">
        <v>0</v>
      </c>
      <c r="AG331" s="26">
        <v>79079.920120223425</v>
      </c>
      <c r="AH331" s="15"/>
    </row>
    <row r="332" spans="1:34" x14ac:dyDescent="0.3">
      <c r="A332" s="10">
        <v>8913040</v>
      </c>
      <c r="B332" s="10" t="s">
        <v>233</v>
      </c>
      <c r="C332" s="11">
        <v>185</v>
      </c>
      <c r="D332" s="12">
        <v>1105854.0492999998</v>
      </c>
      <c r="E332" s="25">
        <v>0</v>
      </c>
      <c r="F332" s="25">
        <v>0</v>
      </c>
      <c r="G332" s="15"/>
      <c r="H332" s="12">
        <v>1125268.998293679</v>
      </c>
      <c r="I332" s="12">
        <v>0</v>
      </c>
      <c r="J332" s="12">
        <v>0</v>
      </c>
      <c r="K332" s="26">
        <v>19414.948993679136</v>
      </c>
      <c r="L332" s="26">
        <v>30168.09777756664</v>
      </c>
      <c r="M332" s="26">
        <v>-10753.148783887504</v>
      </c>
      <c r="N332" s="15"/>
      <c r="O332" s="12">
        <v>1121325.5590982328</v>
      </c>
      <c r="P332" s="12">
        <v>0</v>
      </c>
      <c r="Q332" s="12">
        <v>0</v>
      </c>
      <c r="R332" s="26">
        <v>15471.509798232932</v>
      </c>
      <c r="S332" s="15"/>
      <c r="T332" s="12">
        <v>1121085.4622191137</v>
      </c>
      <c r="U332" s="12">
        <v>0</v>
      </c>
      <c r="V332" s="12">
        <v>0</v>
      </c>
      <c r="W332" s="26">
        <v>15231.412919113878</v>
      </c>
      <c r="X332" s="15"/>
      <c r="Y332" s="12">
        <v>1121478.4408738182</v>
      </c>
      <c r="Z332" s="12">
        <v>0</v>
      </c>
      <c r="AA332" s="12">
        <v>0</v>
      </c>
      <c r="AB332" s="26">
        <v>15624.391573818401</v>
      </c>
      <c r="AC332" s="15"/>
      <c r="AD332" s="12">
        <v>1121245.6481554194</v>
      </c>
      <c r="AE332" s="12">
        <v>0</v>
      </c>
      <c r="AF332" s="12">
        <v>0</v>
      </c>
      <c r="AG332" s="26">
        <v>15391.59885541955</v>
      </c>
      <c r="AH332" s="15"/>
    </row>
    <row r="333" spans="1:34" x14ac:dyDescent="0.3">
      <c r="A333" s="10">
        <v>8912042</v>
      </c>
      <c r="B333" s="10" t="s">
        <v>337</v>
      </c>
      <c r="C333" s="11">
        <v>128.75</v>
      </c>
      <c r="D333" s="12">
        <v>698137.50179999997</v>
      </c>
      <c r="E333" s="25">
        <v>0</v>
      </c>
      <c r="F333" s="25">
        <v>0</v>
      </c>
      <c r="G333" s="15"/>
      <c r="H333" s="12">
        <v>710577.97475676762</v>
      </c>
      <c r="I333" s="12">
        <v>0</v>
      </c>
      <c r="J333" s="12">
        <v>0</v>
      </c>
      <c r="K333" s="26">
        <v>12440.472956767655</v>
      </c>
      <c r="L333" s="26">
        <v>19429.273308113334</v>
      </c>
      <c r="M333" s="26">
        <v>-6988.8003513456788</v>
      </c>
      <c r="N333" s="15"/>
      <c r="O333" s="12">
        <v>708221.83489365084</v>
      </c>
      <c r="P333" s="12">
        <v>0</v>
      </c>
      <c r="Q333" s="12">
        <v>0</v>
      </c>
      <c r="R333" s="26">
        <v>10084.333093650872</v>
      </c>
      <c r="S333" s="15"/>
      <c r="T333" s="12">
        <v>707871.02645800565</v>
      </c>
      <c r="U333" s="12">
        <v>0</v>
      </c>
      <c r="V333" s="12">
        <v>0</v>
      </c>
      <c r="W333" s="26">
        <v>9733.5246580056846</v>
      </c>
      <c r="X333" s="15"/>
      <c r="Y333" s="12">
        <v>708313.04191789159</v>
      </c>
      <c r="Z333" s="12">
        <v>0</v>
      </c>
      <c r="AA333" s="12">
        <v>0</v>
      </c>
      <c r="AB333" s="26">
        <v>10175.540117891622</v>
      </c>
      <c r="AC333" s="15"/>
      <c r="AD333" s="12">
        <v>707971.37826356117</v>
      </c>
      <c r="AE333" s="12">
        <v>0</v>
      </c>
      <c r="AF333" s="12">
        <v>0</v>
      </c>
      <c r="AG333" s="26">
        <v>9833.8764635612024</v>
      </c>
      <c r="AH333" s="15"/>
    </row>
    <row r="334" spans="1:34" x14ac:dyDescent="0.3">
      <c r="A334" s="10">
        <v>8912043</v>
      </c>
      <c r="B334" s="10" t="s">
        <v>330</v>
      </c>
      <c r="C334" s="11">
        <v>128.75</v>
      </c>
      <c r="D334" s="12">
        <v>655898.97829999996</v>
      </c>
      <c r="E334" s="25">
        <v>0</v>
      </c>
      <c r="F334" s="25">
        <v>0</v>
      </c>
      <c r="G334" s="15"/>
      <c r="H334" s="12">
        <v>667416.84326893475</v>
      </c>
      <c r="I334" s="12">
        <v>0</v>
      </c>
      <c r="J334" s="12">
        <v>0</v>
      </c>
      <c r="K334" s="26">
        <v>11517.864968934795</v>
      </c>
      <c r="L334" s="26">
        <v>18142.79255441681</v>
      </c>
      <c r="M334" s="26">
        <v>-6624.9275854820153</v>
      </c>
      <c r="N334" s="15"/>
      <c r="O334" s="12">
        <v>665241.80881241604</v>
      </c>
      <c r="P334" s="12">
        <v>0</v>
      </c>
      <c r="Q334" s="12">
        <v>0</v>
      </c>
      <c r="R334" s="26">
        <v>9342.8305124160834</v>
      </c>
      <c r="S334" s="15"/>
      <c r="T334" s="12">
        <v>664877.94439028227</v>
      </c>
      <c r="U334" s="12">
        <v>0</v>
      </c>
      <c r="V334" s="12">
        <v>0</v>
      </c>
      <c r="W334" s="26">
        <v>8978.9660902823089</v>
      </c>
      <c r="X334" s="15"/>
      <c r="Y334" s="12">
        <v>665326.17595443351</v>
      </c>
      <c r="Z334" s="12">
        <v>0</v>
      </c>
      <c r="AA334" s="12">
        <v>0</v>
      </c>
      <c r="AB334" s="26">
        <v>9427.1976544335485</v>
      </c>
      <c r="AC334" s="15"/>
      <c r="AD334" s="12">
        <v>664975.95435781451</v>
      </c>
      <c r="AE334" s="12">
        <v>0</v>
      </c>
      <c r="AF334" s="12">
        <v>0</v>
      </c>
      <c r="AG334" s="26">
        <v>9076.9760578145506</v>
      </c>
      <c r="AH334" s="15"/>
    </row>
    <row r="335" spans="1:34" x14ac:dyDescent="0.3">
      <c r="A335" s="10">
        <v>8912044</v>
      </c>
      <c r="B335" s="10" t="s">
        <v>338</v>
      </c>
      <c r="C335" s="11">
        <v>128.75</v>
      </c>
      <c r="D335" s="12">
        <v>746554.51670000004</v>
      </c>
      <c r="E335" s="25">
        <v>7004.6029806895731</v>
      </c>
      <c r="F335" s="25">
        <v>0</v>
      </c>
      <c r="G335" s="15"/>
      <c r="H335" s="12">
        <v>752580.71807672817</v>
      </c>
      <c r="I335" s="12">
        <v>0</v>
      </c>
      <c r="J335" s="12">
        <v>0</v>
      </c>
      <c r="K335" s="26">
        <v>6026.2013767281314</v>
      </c>
      <c r="L335" s="26">
        <v>13437.822773125023</v>
      </c>
      <c r="M335" s="26">
        <v>-7411.6213963968912</v>
      </c>
      <c r="N335" s="15"/>
      <c r="O335" s="12">
        <v>750078.26281469536</v>
      </c>
      <c r="P335" s="12">
        <v>0</v>
      </c>
      <c r="Q335" s="12">
        <v>0</v>
      </c>
      <c r="R335" s="26">
        <v>3523.7461146953283</v>
      </c>
      <c r="S335" s="15"/>
      <c r="T335" s="12">
        <v>749737.50378102926</v>
      </c>
      <c r="U335" s="12">
        <v>0</v>
      </c>
      <c r="V335" s="12">
        <v>0</v>
      </c>
      <c r="W335" s="26">
        <v>3182.9870810292196</v>
      </c>
      <c r="X335" s="15"/>
      <c r="Y335" s="12">
        <v>750175.2528332565</v>
      </c>
      <c r="Z335" s="12">
        <v>0</v>
      </c>
      <c r="AA335" s="12">
        <v>0</v>
      </c>
      <c r="AB335" s="26">
        <v>3620.7361332564615</v>
      </c>
      <c r="AC335" s="15"/>
      <c r="AD335" s="12">
        <v>749845.02220844862</v>
      </c>
      <c r="AE335" s="12">
        <v>0</v>
      </c>
      <c r="AF335" s="12">
        <v>0</v>
      </c>
      <c r="AG335" s="26">
        <v>3290.5055084485793</v>
      </c>
      <c r="AH335" s="15"/>
    </row>
    <row r="336" spans="1:34" x14ac:dyDescent="0.3">
      <c r="A336" s="10">
        <v>8910000</v>
      </c>
      <c r="B336" s="10" t="s">
        <v>367</v>
      </c>
      <c r="C336" s="11">
        <v>0</v>
      </c>
      <c r="D336" s="11">
        <v>0</v>
      </c>
      <c r="E336" s="11">
        <v>0</v>
      </c>
      <c r="F336" s="11">
        <v>0</v>
      </c>
      <c r="G336" s="11">
        <v>0</v>
      </c>
      <c r="H336" s="11">
        <v>0</v>
      </c>
      <c r="I336" s="11">
        <v>0</v>
      </c>
      <c r="J336" s="11">
        <v>0</v>
      </c>
      <c r="K336" s="11">
        <v>0</v>
      </c>
      <c r="L336" s="11">
        <v>0</v>
      </c>
      <c r="M336" s="11">
        <v>0</v>
      </c>
      <c r="N336" s="11">
        <v>0</v>
      </c>
      <c r="O336" s="11">
        <v>0</v>
      </c>
      <c r="P336" s="11">
        <v>0</v>
      </c>
      <c r="Q336" s="11">
        <v>0</v>
      </c>
      <c r="R336" s="11">
        <v>0</v>
      </c>
      <c r="S336" s="11">
        <v>0</v>
      </c>
      <c r="T336" s="11">
        <v>0</v>
      </c>
      <c r="U336" s="11">
        <v>0</v>
      </c>
      <c r="V336" s="11">
        <v>0</v>
      </c>
      <c r="W336" s="11">
        <v>0</v>
      </c>
      <c r="X336" s="11">
        <v>0</v>
      </c>
      <c r="Y336" s="11">
        <v>0</v>
      </c>
      <c r="Z336" s="11">
        <v>0</v>
      </c>
      <c r="AA336" s="11">
        <v>0</v>
      </c>
      <c r="AB336" s="11">
        <v>0</v>
      </c>
      <c r="AC336" s="11">
        <v>0</v>
      </c>
      <c r="AD336" s="11">
        <v>0</v>
      </c>
      <c r="AE336" s="11">
        <v>0</v>
      </c>
      <c r="AF336" s="11">
        <v>0</v>
      </c>
      <c r="AG336" s="11">
        <v>0</v>
      </c>
    </row>
    <row r="337" spans="3:32" x14ac:dyDescent="0.3">
      <c r="C337" s="13"/>
      <c r="D337" s="14"/>
      <c r="H337" s="12"/>
      <c r="J337" s="36"/>
      <c r="P337" s="37"/>
      <c r="Q337" s="36"/>
      <c r="V337" s="36"/>
      <c r="AA337" s="36"/>
      <c r="AF337" s="36"/>
    </row>
    <row r="338" spans="3:32" x14ac:dyDescent="0.3">
      <c r="C338" s="13"/>
      <c r="D338" s="14"/>
      <c r="H338" s="12"/>
      <c r="Q338" s="38"/>
      <c r="V338" s="38"/>
      <c r="AA338" s="38"/>
      <c r="AF338" s="38"/>
    </row>
    <row r="339" spans="3:32" x14ac:dyDescent="0.3">
      <c r="C339" s="13"/>
      <c r="D339" s="14"/>
      <c r="H339" s="39"/>
      <c r="I339" s="39"/>
      <c r="J339" s="39"/>
      <c r="K339" s="39"/>
    </row>
    <row r="340" spans="3:32" x14ac:dyDescent="0.3">
      <c r="C340" s="13"/>
      <c r="D340" s="14"/>
      <c r="H340" s="39"/>
      <c r="I340" s="39"/>
      <c r="J340" s="39"/>
      <c r="K340" s="39"/>
    </row>
    <row r="341" spans="3:32" x14ac:dyDescent="0.3">
      <c r="C341" s="13"/>
      <c r="D341" s="14"/>
      <c r="H341" s="39"/>
      <c r="I341" s="39"/>
      <c r="J341" s="39"/>
      <c r="K341" s="39"/>
    </row>
    <row r="342" spans="3:32" x14ac:dyDescent="0.3">
      <c r="C342" s="13"/>
      <c r="D342" s="14"/>
    </row>
    <row r="343" spans="3:32" x14ac:dyDescent="0.3">
      <c r="C343" s="13"/>
      <c r="D343" s="14"/>
    </row>
    <row r="344" spans="3:32" x14ac:dyDescent="0.3">
      <c r="C344" s="13"/>
      <c r="D344" s="14"/>
    </row>
    <row r="345" spans="3:32" x14ac:dyDescent="0.3">
      <c r="C345" s="13"/>
      <c r="D345" s="14"/>
    </row>
    <row r="346" spans="3:32" x14ac:dyDescent="0.3">
      <c r="C346" s="13"/>
      <c r="D346" s="14"/>
    </row>
    <row r="347" spans="3:32" x14ac:dyDescent="0.3">
      <c r="C347" s="13"/>
      <c r="D347" s="14"/>
    </row>
    <row r="348" spans="3:32" x14ac:dyDescent="0.3">
      <c r="C348" s="13"/>
      <c r="D348" s="14"/>
    </row>
    <row r="349" spans="3:32" x14ac:dyDescent="0.3">
      <c r="C349" s="13"/>
      <c r="D349" s="14"/>
    </row>
    <row r="350" spans="3:32" x14ac:dyDescent="0.3">
      <c r="C350" s="13"/>
      <c r="D350" s="14"/>
    </row>
    <row r="351" spans="3:32" x14ac:dyDescent="0.3">
      <c r="C351" s="13"/>
      <c r="D351" s="14"/>
    </row>
    <row r="352" spans="3:32" x14ac:dyDescent="0.3">
      <c r="C352" s="13"/>
      <c r="D352" s="14"/>
    </row>
    <row r="353" spans="3:4" x14ac:dyDescent="0.3">
      <c r="C353" s="13"/>
      <c r="D353" s="14"/>
    </row>
    <row r="354" spans="3:4" x14ac:dyDescent="0.3">
      <c r="C354" s="13"/>
      <c r="D354" s="14"/>
    </row>
    <row r="355" spans="3:4" x14ac:dyDescent="0.3">
      <c r="C355" s="13"/>
      <c r="D355" s="14"/>
    </row>
    <row r="356" spans="3:4" x14ac:dyDescent="0.3">
      <c r="C356" s="13"/>
      <c r="D356" s="14"/>
    </row>
    <row r="357" spans="3:4" x14ac:dyDescent="0.3">
      <c r="C357" s="13"/>
      <c r="D357" s="14"/>
    </row>
    <row r="358" spans="3:4" x14ac:dyDescent="0.3">
      <c r="C358" s="13"/>
      <c r="D358" s="14"/>
    </row>
    <row r="359" spans="3:4" x14ac:dyDescent="0.3">
      <c r="C359" s="13"/>
      <c r="D359" s="14"/>
    </row>
    <row r="360" spans="3:4" x14ac:dyDescent="0.3">
      <c r="C360" s="13"/>
      <c r="D360" s="14"/>
    </row>
    <row r="361" spans="3:4" x14ac:dyDescent="0.3">
      <c r="C361" s="13"/>
      <c r="D361" s="14"/>
    </row>
    <row r="362" spans="3:4" x14ac:dyDescent="0.3">
      <c r="C362" s="13"/>
      <c r="D362" s="14"/>
    </row>
    <row r="363" spans="3:4" x14ac:dyDescent="0.3">
      <c r="C363" s="13"/>
      <c r="D363" s="14"/>
    </row>
    <row r="364" spans="3:4" x14ac:dyDescent="0.3">
      <c r="C364" s="13"/>
      <c r="D364" s="14"/>
    </row>
    <row r="365" spans="3:4" x14ac:dyDescent="0.3">
      <c r="C365" s="13"/>
      <c r="D365" s="14"/>
    </row>
    <row r="366" spans="3:4" x14ac:dyDescent="0.3">
      <c r="C366" s="13"/>
      <c r="D366" s="14"/>
    </row>
    <row r="367" spans="3:4" x14ac:dyDescent="0.3">
      <c r="C367" s="13"/>
      <c r="D367" s="14"/>
    </row>
    <row r="368" spans="3:4" x14ac:dyDescent="0.3">
      <c r="C368" s="13"/>
      <c r="D368" s="14"/>
    </row>
    <row r="369" spans="3:4" x14ac:dyDescent="0.3">
      <c r="C369" s="13"/>
      <c r="D369" s="14"/>
    </row>
    <row r="370" spans="3:4" x14ac:dyDescent="0.3">
      <c r="C370" s="13"/>
      <c r="D370" s="14"/>
    </row>
    <row r="371" spans="3:4" x14ac:dyDescent="0.3">
      <c r="C371" s="13"/>
      <c r="D371" s="14"/>
    </row>
    <row r="372" spans="3:4" x14ac:dyDescent="0.3">
      <c r="C372" s="13"/>
      <c r="D372" s="14"/>
    </row>
    <row r="373" spans="3:4" x14ac:dyDescent="0.3">
      <c r="C373" s="13"/>
      <c r="D373" s="14"/>
    </row>
    <row r="374" spans="3:4" x14ac:dyDescent="0.3">
      <c r="C374" s="13"/>
      <c r="D374" s="14"/>
    </row>
    <row r="375" spans="3:4" x14ac:dyDescent="0.3">
      <c r="C375" s="13"/>
      <c r="D375" s="14"/>
    </row>
    <row r="376" spans="3:4" x14ac:dyDescent="0.3">
      <c r="C376" s="13"/>
      <c r="D376" s="14"/>
    </row>
    <row r="377" spans="3:4" x14ac:dyDescent="0.3">
      <c r="C377" s="13"/>
      <c r="D377" s="14"/>
    </row>
    <row r="378" spans="3:4" x14ac:dyDescent="0.3">
      <c r="C378" s="13"/>
      <c r="D378" s="14"/>
    </row>
    <row r="379" spans="3:4" x14ac:dyDescent="0.3">
      <c r="C379" s="13"/>
      <c r="D379" s="14"/>
    </row>
    <row r="380" spans="3:4" x14ac:dyDescent="0.3">
      <c r="C380" s="13"/>
      <c r="D380" s="14"/>
    </row>
    <row r="381" spans="3:4" x14ac:dyDescent="0.3">
      <c r="C381" s="13"/>
      <c r="D381" s="14"/>
    </row>
    <row r="382" spans="3:4" x14ac:dyDescent="0.3">
      <c r="C382" s="13"/>
      <c r="D382" s="14"/>
    </row>
    <row r="383" spans="3:4" x14ac:dyDescent="0.3">
      <c r="C383" s="13"/>
      <c r="D383" s="14"/>
    </row>
    <row r="384" spans="3:4" x14ac:dyDescent="0.3">
      <c r="C384" s="13"/>
      <c r="D384" s="14"/>
    </row>
    <row r="385" spans="3:4" x14ac:dyDescent="0.3">
      <c r="C385" s="13"/>
      <c r="D385" s="14"/>
    </row>
    <row r="386" spans="3:4" x14ac:dyDescent="0.3">
      <c r="C386" s="13"/>
      <c r="D386" s="14"/>
    </row>
    <row r="387" spans="3:4" x14ac:dyDescent="0.3">
      <c r="C387" s="13"/>
      <c r="D387" s="14"/>
    </row>
    <row r="388" spans="3:4" x14ac:dyDescent="0.3">
      <c r="C388" s="13"/>
      <c r="D388" s="14"/>
    </row>
    <row r="389" spans="3:4" x14ac:dyDescent="0.3">
      <c r="C389" s="13"/>
      <c r="D389" s="14"/>
    </row>
    <row r="390" spans="3:4" x14ac:dyDescent="0.3">
      <c r="C390" s="13"/>
      <c r="D390" s="14"/>
    </row>
    <row r="391" spans="3:4" x14ac:dyDescent="0.3">
      <c r="C391" s="13"/>
      <c r="D391" s="14"/>
    </row>
    <row r="392" spans="3:4" x14ac:dyDescent="0.3">
      <c r="D392" s="14"/>
    </row>
    <row r="393" spans="3:4" x14ac:dyDescent="0.3">
      <c r="D393" s="14"/>
    </row>
    <row r="394" spans="3:4" x14ac:dyDescent="0.3">
      <c r="D394" s="14"/>
    </row>
    <row r="395" spans="3:4" x14ac:dyDescent="0.3">
      <c r="D395" s="14"/>
    </row>
  </sheetData>
  <sheetProtection algorithmName="SHA-512" hashValue="F25T8VzoXFUNUlxHcD6v8cLxMRQUzthqN92MV/2MDHoaKSY8Z4e/mf/7s7xnA02MtrtD6Qx6Go7S6C2+AkdgPQ==" saltValue="KDDsPsdJe1fxNVlfHPtBHA==" spinCount="100000" sheet="1" objects="1" scenarios="1" sort="0" autoFilter="0"/>
  <protectedRanges>
    <protectedRange sqref="A6:AG6" name="Range1"/>
  </protectedRanges>
  <autoFilter ref="A6:AH336" xr:uid="{48BEF3B0-E0A8-42F0-B847-3CE328B46B5D}"/>
  <mergeCells count="6">
    <mergeCell ref="AD4:AG4"/>
    <mergeCell ref="C4:F4"/>
    <mergeCell ref="H4:K4"/>
    <mergeCell ref="O4:R4"/>
    <mergeCell ref="T4:W4"/>
    <mergeCell ref="Y4:AB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2024-25 Illustrative Budgets</vt:lpstr>
      <vt:lpstr>Data</vt:lpstr>
    </vt:vector>
  </TitlesOfParts>
  <Company>NCC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Hawkins</dc:creator>
  <cp:lastModifiedBy>Toni Gardner</cp:lastModifiedBy>
  <cp:lastPrinted>2018-10-24T13:31:57Z</cp:lastPrinted>
  <dcterms:created xsi:type="dcterms:W3CDTF">2017-10-06T13:10:56Z</dcterms:created>
  <dcterms:modified xsi:type="dcterms:W3CDTF">2023-10-20T07:05:14Z</dcterms:modified>
</cp:coreProperties>
</file>