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upport Services\Finance\Sup Sch Fin Mgmnt\Sup for Schs\School Budget Policy (TD)\School Forum\06.12.18\"/>
    </mc:Choice>
  </mc:AlternateContent>
  <bookViews>
    <workbookView xWindow="0" yWindow="0" windowWidth="19200" windowHeight="11580"/>
  </bookViews>
  <sheets>
    <sheet name="Summary of Models" sheetId="6" r:id="rId1"/>
    <sheet name="2019-20 Illustrative Budgets" sheetId="2" r:id="rId2"/>
    <sheet name="Data" sheetId="3" state="hidden" r:id="rId3"/>
    <sheet name="Models_Data" sheetId="5" r:id="rId4"/>
  </sheets>
  <definedNames>
    <definedName name="_xlnm._FilterDatabase" localSheetId="3" hidden="1">Models_Data!$A$4:$AV$329</definedName>
    <definedName name="Baseline">#REF!</definedName>
    <definedName name="efa">#REF!</definedName>
    <definedName name="F2NFF">#REF!</definedName>
    <definedName name="NFF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  <c r="O16" i="6" l="1"/>
  <c r="N16" i="6"/>
  <c r="O14" i="6"/>
  <c r="N14" i="6"/>
  <c r="O12" i="6"/>
  <c r="N12" i="6"/>
  <c r="O10" i="6"/>
  <c r="N10" i="6"/>
  <c r="AL228" i="5" l="1"/>
  <c r="AK228" i="5"/>
  <c r="AH228" i="5"/>
  <c r="AG228" i="5"/>
  <c r="AD228" i="5"/>
  <c r="AC228" i="5"/>
  <c r="Z228" i="5"/>
  <c r="Y228" i="5"/>
  <c r="V228" i="5"/>
  <c r="U228" i="5"/>
  <c r="R228" i="5"/>
  <c r="Q228" i="5"/>
  <c r="N228" i="5"/>
  <c r="M228" i="5"/>
  <c r="J228" i="5"/>
  <c r="I228" i="5"/>
  <c r="AL264" i="5"/>
  <c r="AK264" i="5"/>
  <c r="AH264" i="5"/>
  <c r="AG264" i="5"/>
  <c r="AD264" i="5"/>
  <c r="AC264" i="5"/>
  <c r="Z264" i="5"/>
  <c r="Y264" i="5"/>
  <c r="V264" i="5"/>
  <c r="U264" i="5"/>
  <c r="R264" i="5"/>
  <c r="Q264" i="5"/>
  <c r="N264" i="5"/>
  <c r="M264" i="5"/>
  <c r="J264" i="5"/>
  <c r="I264" i="5"/>
  <c r="AL251" i="5"/>
  <c r="AK251" i="5"/>
  <c r="AH251" i="5"/>
  <c r="AG251" i="5"/>
  <c r="AD251" i="5"/>
  <c r="AC251" i="5"/>
  <c r="Z251" i="5"/>
  <c r="Y251" i="5"/>
  <c r="V251" i="5"/>
  <c r="U251" i="5"/>
  <c r="R251" i="5"/>
  <c r="Q251" i="5"/>
  <c r="N251" i="5"/>
  <c r="M251" i="5"/>
  <c r="J251" i="5"/>
  <c r="I251" i="5"/>
  <c r="AL37" i="5"/>
  <c r="AK37" i="5"/>
  <c r="AH37" i="5"/>
  <c r="AG37" i="5"/>
  <c r="AD37" i="5"/>
  <c r="AC37" i="5"/>
  <c r="Z37" i="5"/>
  <c r="Y37" i="5"/>
  <c r="V37" i="5"/>
  <c r="U37" i="5"/>
  <c r="R37" i="5"/>
  <c r="Q37" i="5"/>
  <c r="N37" i="5"/>
  <c r="M37" i="5"/>
  <c r="J37" i="5"/>
  <c r="I37" i="5"/>
  <c r="AL157" i="5"/>
  <c r="AK157" i="5"/>
  <c r="AH157" i="5"/>
  <c r="AG157" i="5"/>
  <c r="AD157" i="5"/>
  <c r="AC157" i="5"/>
  <c r="Z157" i="5"/>
  <c r="Y157" i="5"/>
  <c r="V157" i="5"/>
  <c r="U157" i="5"/>
  <c r="R157" i="5"/>
  <c r="Q157" i="5"/>
  <c r="N157" i="5"/>
  <c r="M157" i="5"/>
  <c r="J157" i="5"/>
  <c r="I157" i="5"/>
  <c r="AL61" i="5"/>
  <c r="AK61" i="5"/>
  <c r="AH61" i="5"/>
  <c r="AG61" i="5"/>
  <c r="AD61" i="5"/>
  <c r="AC61" i="5"/>
  <c r="Z61" i="5"/>
  <c r="Y61" i="5"/>
  <c r="V61" i="5"/>
  <c r="U61" i="5"/>
  <c r="R61" i="5"/>
  <c r="Q61" i="5"/>
  <c r="N61" i="5"/>
  <c r="M61" i="5"/>
  <c r="J61" i="5"/>
  <c r="I61" i="5"/>
  <c r="AL131" i="5"/>
  <c r="AK131" i="5"/>
  <c r="AH131" i="5"/>
  <c r="AG131" i="5"/>
  <c r="AD131" i="5"/>
  <c r="AC131" i="5"/>
  <c r="Z131" i="5"/>
  <c r="Y131" i="5"/>
  <c r="V131" i="5"/>
  <c r="U131" i="5"/>
  <c r="R131" i="5"/>
  <c r="Q131" i="5"/>
  <c r="N131" i="5"/>
  <c r="M131" i="5"/>
  <c r="J131" i="5"/>
  <c r="I131" i="5"/>
  <c r="AL156" i="5"/>
  <c r="AK156" i="5"/>
  <c r="AH156" i="5"/>
  <c r="AG156" i="5"/>
  <c r="AD156" i="5"/>
  <c r="AC156" i="5"/>
  <c r="Z156" i="5"/>
  <c r="Y156" i="5"/>
  <c r="V156" i="5"/>
  <c r="U156" i="5"/>
  <c r="R156" i="5"/>
  <c r="Q156" i="5"/>
  <c r="N156" i="5"/>
  <c r="M156" i="5"/>
  <c r="J156" i="5"/>
  <c r="I156" i="5"/>
  <c r="AL72" i="5"/>
  <c r="AK72" i="5"/>
  <c r="AH72" i="5"/>
  <c r="AG72" i="5"/>
  <c r="AD72" i="5"/>
  <c r="AC72" i="5"/>
  <c r="Z72" i="5"/>
  <c r="Y72" i="5"/>
  <c r="V72" i="5"/>
  <c r="U72" i="5"/>
  <c r="R72" i="5"/>
  <c r="Q72" i="5"/>
  <c r="N72" i="5"/>
  <c r="M72" i="5"/>
  <c r="J72" i="5"/>
  <c r="I72" i="5"/>
  <c r="AL91" i="5"/>
  <c r="AK91" i="5"/>
  <c r="AH91" i="5"/>
  <c r="AG91" i="5"/>
  <c r="AD91" i="5"/>
  <c r="AC91" i="5"/>
  <c r="Z91" i="5"/>
  <c r="Y91" i="5"/>
  <c r="V91" i="5"/>
  <c r="U91" i="5"/>
  <c r="R91" i="5"/>
  <c r="Q91" i="5"/>
  <c r="N91" i="5"/>
  <c r="M91" i="5"/>
  <c r="J91" i="5"/>
  <c r="I91" i="5"/>
  <c r="AL62" i="5"/>
  <c r="AK62" i="5"/>
  <c r="AH62" i="5"/>
  <c r="AG62" i="5"/>
  <c r="AD62" i="5"/>
  <c r="AC62" i="5"/>
  <c r="Z62" i="5"/>
  <c r="Y62" i="5"/>
  <c r="V62" i="5"/>
  <c r="U62" i="5"/>
  <c r="R62" i="5"/>
  <c r="Q62" i="5"/>
  <c r="N62" i="5"/>
  <c r="M62" i="5"/>
  <c r="J62" i="5"/>
  <c r="I62" i="5"/>
  <c r="AL63" i="5"/>
  <c r="AK63" i="5"/>
  <c r="AH63" i="5"/>
  <c r="AG63" i="5"/>
  <c r="AD63" i="5"/>
  <c r="AC63" i="5"/>
  <c r="Z63" i="5"/>
  <c r="Y63" i="5"/>
  <c r="V63" i="5"/>
  <c r="U63" i="5"/>
  <c r="R63" i="5"/>
  <c r="Q63" i="5"/>
  <c r="N63" i="5"/>
  <c r="M63" i="5"/>
  <c r="J63" i="5"/>
  <c r="I63" i="5"/>
  <c r="AL102" i="5"/>
  <c r="AK102" i="5"/>
  <c r="AH102" i="5"/>
  <c r="AG102" i="5"/>
  <c r="AD102" i="5"/>
  <c r="AC102" i="5"/>
  <c r="Z102" i="5"/>
  <c r="Y102" i="5"/>
  <c r="V102" i="5"/>
  <c r="U102" i="5"/>
  <c r="R102" i="5"/>
  <c r="Q102" i="5"/>
  <c r="N102" i="5"/>
  <c r="M102" i="5"/>
  <c r="J102" i="5"/>
  <c r="I102" i="5"/>
  <c r="AL100" i="5"/>
  <c r="AK100" i="5"/>
  <c r="AH100" i="5"/>
  <c r="AG100" i="5"/>
  <c r="AD100" i="5"/>
  <c r="AC100" i="5"/>
  <c r="Z100" i="5"/>
  <c r="Y100" i="5"/>
  <c r="V100" i="5"/>
  <c r="U100" i="5"/>
  <c r="R100" i="5"/>
  <c r="Q100" i="5"/>
  <c r="N100" i="5"/>
  <c r="M100" i="5"/>
  <c r="J100" i="5"/>
  <c r="I100" i="5"/>
  <c r="AL155" i="5"/>
  <c r="AK155" i="5"/>
  <c r="AH155" i="5"/>
  <c r="AG155" i="5"/>
  <c r="AD155" i="5"/>
  <c r="AC155" i="5"/>
  <c r="Z155" i="5"/>
  <c r="Y155" i="5"/>
  <c r="V155" i="5"/>
  <c r="U155" i="5"/>
  <c r="R155" i="5"/>
  <c r="Q155" i="5"/>
  <c r="N155" i="5"/>
  <c r="M155" i="5"/>
  <c r="J155" i="5"/>
  <c r="I155" i="5"/>
  <c r="AL219" i="5"/>
  <c r="AK219" i="5"/>
  <c r="AH219" i="5"/>
  <c r="AG219" i="5"/>
  <c r="AD219" i="5"/>
  <c r="AC219" i="5"/>
  <c r="Z219" i="5"/>
  <c r="Y219" i="5"/>
  <c r="V219" i="5"/>
  <c r="U219" i="5"/>
  <c r="R219" i="5"/>
  <c r="Q219" i="5"/>
  <c r="N219" i="5"/>
  <c r="M219" i="5"/>
  <c r="J219" i="5"/>
  <c r="I219" i="5"/>
  <c r="AL26" i="5"/>
  <c r="AK26" i="5"/>
  <c r="AH26" i="5"/>
  <c r="AG26" i="5"/>
  <c r="AD26" i="5"/>
  <c r="AC26" i="5"/>
  <c r="Z26" i="5"/>
  <c r="Y26" i="5"/>
  <c r="V26" i="5"/>
  <c r="U26" i="5"/>
  <c r="R26" i="5"/>
  <c r="Q26" i="5"/>
  <c r="N26" i="5"/>
  <c r="M26" i="5"/>
  <c r="J26" i="5"/>
  <c r="I26" i="5"/>
  <c r="AL283" i="5"/>
  <c r="AK283" i="5"/>
  <c r="AH283" i="5"/>
  <c r="AG283" i="5"/>
  <c r="AD283" i="5"/>
  <c r="AC283" i="5"/>
  <c r="Z283" i="5"/>
  <c r="Y283" i="5"/>
  <c r="V283" i="5"/>
  <c r="U283" i="5"/>
  <c r="R283" i="5"/>
  <c r="Q283" i="5"/>
  <c r="N283" i="5"/>
  <c r="M283" i="5"/>
  <c r="J283" i="5"/>
  <c r="I283" i="5"/>
  <c r="AL195" i="5"/>
  <c r="AK195" i="5"/>
  <c r="AH195" i="5"/>
  <c r="AG195" i="5"/>
  <c r="AD195" i="5"/>
  <c r="AC195" i="5"/>
  <c r="Z195" i="5"/>
  <c r="Y195" i="5"/>
  <c r="V195" i="5"/>
  <c r="U195" i="5"/>
  <c r="R195" i="5"/>
  <c r="Q195" i="5"/>
  <c r="N195" i="5"/>
  <c r="M195" i="5"/>
  <c r="J195" i="5"/>
  <c r="I195" i="5"/>
  <c r="AL12" i="5"/>
  <c r="AK12" i="5"/>
  <c r="AH12" i="5"/>
  <c r="AG12" i="5"/>
  <c r="AD12" i="5"/>
  <c r="AC12" i="5"/>
  <c r="Z12" i="5"/>
  <c r="Y12" i="5"/>
  <c r="V12" i="5"/>
  <c r="U12" i="5"/>
  <c r="R12" i="5"/>
  <c r="Q12" i="5"/>
  <c r="N12" i="5"/>
  <c r="M12" i="5"/>
  <c r="J12" i="5"/>
  <c r="I12" i="5"/>
  <c r="AL319" i="5"/>
  <c r="AK319" i="5"/>
  <c r="AH319" i="5"/>
  <c r="AG319" i="5"/>
  <c r="AD319" i="5"/>
  <c r="AC319" i="5"/>
  <c r="Z319" i="5"/>
  <c r="Y319" i="5"/>
  <c r="V319" i="5"/>
  <c r="U319" i="5"/>
  <c r="R319" i="5"/>
  <c r="Q319" i="5"/>
  <c r="N319" i="5"/>
  <c r="M319" i="5"/>
  <c r="J319" i="5"/>
  <c r="I319" i="5"/>
  <c r="AL218" i="5"/>
  <c r="AK218" i="5"/>
  <c r="AH218" i="5"/>
  <c r="AG218" i="5"/>
  <c r="AD218" i="5"/>
  <c r="AC218" i="5"/>
  <c r="Z218" i="5"/>
  <c r="Y218" i="5"/>
  <c r="V218" i="5"/>
  <c r="U218" i="5"/>
  <c r="R218" i="5"/>
  <c r="Q218" i="5"/>
  <c r="N218" i="5"/>
  <c r="M218" i="5"/>
  <c r="J218" i="5"/>
  <c r="I218" i="5"/>
  <c r="AL67" i="5"/>
  <c r="AK67" i="5"/>
  <c r="AH67" i="5"/>
  <c r="AG67" i="5"/>
  <c r="AD67" i="5"/>
  <c r="AC67" i="5"/>
  <c r="Z67" i="5"/>
  <c r="Y67" i="5"/>
  <c r="V67" i="5"/>
  <c r="U67" i="5"/>
  <c r="R67" i="5"/>
  <c r="Q67" i="5"/>
  <c r="N67" i="5"/>
  <c r="M67" i="5"/>
  <c r="J67" i="5"/>
  <c r="I67" i="5"/>
  <c r="AL75" i="5"/>
  <c r="AK75" i="5"/>
  <c r="AH75" i="5"/>
  <c r="AG75" i="5"/>
  <c r="AD75" i="5"/>
  <c r="AC75" i="5"/>
  <c r="Z75" i="5"/>
  <c r="Y75" i="5"/>
  <c r="V75" i="5"/>
  <c r="U75" i="5"/>
  <c r="R75" i="5"/>
  <c r="Q75" i="5"/>
  <c r="N75" i="5"/>
  <c r="M75" i="5"/>
  <c r="J75" i="5"/>
  <c r="I75" i="5"/>
  <c r="AL76" i="5"/>
  <c r="AK76" i="5"/>
  <c r="AH76" i="5"/>
  <c r="AG76" i="5"/>
  <c r="AD76" i="5"/>
  <c r="AC76" i="5"/>
  <c r="Z76" i="5"/>
  <c r="Y76" i="5"/>
  <c r="V76" i="5"/>
  <c r="U76" i="5"/>
  <c r="R76" i="5"/>
  <c r="Q76" i="5"/>
  <c r="N76" i="5"/>
  <c r="M76" i="5"/>
  <c r="J76" i="5"/>
  <c r="I76" i="5"/>
  <c r="AL316" i="5"/>
  <c r="AK316" i="5"/>
  <c r="AH316" i="5"/>
  <c r="AG316" i="5"/>
  <c r="AD316" i="5"/>
  <c r="AC316" i="5"/>
  <c r="Z316" i="5"/>
  <c r="Y316" i="5"/>
  <c r="V316" i="5"/>
  <c r="U316" i="5"/>
  <c r="R316" i="5"/>
  <c r="Q316" i="5"/>
  <c r="N316" i="5"/>
  <c r="M316" i="5"/>
  <c r="J316" i="5"/>
  <c r="I316" i="5"/>
  <c r="AL158" i="5"/>
  <c r="AK158" i="5"/>
  <c r="AH158" i="5"/>
  <c r="AG158" i="5"/>
  <c r="AD158" i="5"/>
  <c r="AC158" i="5"/>
  <c r="Z158" i="5"/>
  <c r="Y158" i="5"/>
  <c r="V158" i="5"/>
  <c r="U158" i="5"/>
  <c r="R158" i="5"/>
  <c r="Q158" i="5"/>
  <c r="N158" i="5"/>
  <c r="M158" i="5"/>
  <c r="J158" i="5"/>
  <c r="I158" i="5"/>
  <c r="AL78" i="5"/>
  <c r="AK78" i="5"/>
  <c r="AH78" i="5"/>
  <c r="AG78" i="5"/>
  <c r="AD78" i="5"/>
  <c r="AC78" i="5"/>
  <c r="Z78" i="5"/>
  <c r="Y78" i="5"/>
  <c r="V78" i="5"/>
  <c r="U78" i="5"/>
  <c r="R78" i="5"/>
  <c r="Q78" i="5"/>
  <c r="N78" i="5"/>
  <c r="M78" i="5"/>
  <c r="J78" i="5"/>
  <c r="I78" i="5"/>
  <c r="AL24" i="5"/>
  <c r="AK24" i="5"/>
  <c r="AH24" i="5"/>
  <c r="AG24" i="5"/>
  <c r="AD24" i="5"/>
  <c r="AC24" i="5"/>
  <c r="Z24" i="5"/>
  <c r="Y24" i="5"/>
  <c r="V24" i="5"/>
  <c r="U24" i="5"/>
  <c r="R24" i="5"/>
  <c r="Q24" i="5"/>
  <c r="N24" i="5"/>
  <c r="M24" i="5"/>
  <c r="J24" i="5"/>
  <c r="I24" i="5"/>
  <c r="AL314" i="5"/>
  <c r="AK314" i="5"/>
  <c r="AH314" i="5"/>
  <c r="AG314" i="5"/>
  <c r="AD314" i="5"/>
  <c r="AC314" i="5"/>
  <c r="Z314" i="5"/>
  <c r="Y314" i="5"/>
  <c r="V314" i="5"/>
  <c r="U314" i="5"/>
  <c r="R314" i="5"/>
  <c r="Q314" i="5"/>
  <c r="N314" i="5"/>
  <c r="M314" i="5"/>
  <c r="J314" i="5"/>
  <c r="I314" i="5"/>
  <c r="AL301" i="5"/>
  <c r="AK301" i="5"/>
  <c r="AH301" i="5"/>
  <c r="AG301" i="5"/>
  <c r="AD301" i="5"/>
  <c r="AC301" i="5"/>
  <c r="Z301" i="5"/>
  <c r="Y301" i="5"/>
  <c r="V301" i="5"/>
  <c r="U301" i="5"/>
  <c r="R301" i="5"/>
  <c r="Q301" i="5"/>
  <c r="N301" i="5"/>
  <c r="M301" i="5"/>
  <c r="J301" i="5"/>
  <c r="I301" i="5"/>
  <c r="AL320" i="5"/>
  <c r="AK320" i="5"/>
  <c r="AH320" i="5"/>
  <c r="AG320" i="5"/>
  <c r="AD320" i="5"/>
  <c r="AC320" i="5"/>
  <c r="Z320" i="5"/>
  <c r="Y320" i="5"/>
  <c r="V320" i="5"/>
  <c r="U320" i="5"/>
  <c r="R320" i="5"/>
  <c r="Q320" i="5"/>
  <c r="N320" i="5"/>
  <c r="M320" i="5"/>
  <c r="J320" i="5"/>
  <c r="I320" i="5"/>
  <c r="AL222" i="5"/>
  <c r="AK222" i="5"/>
  <c r="AH222" i="5"/>
  <c r="AG222" i="5"/>
  <c r="AD222" i="5"/>
  <c r="AC222" i="5"/>
  <c r="Z222" i="5"/>
  <c r="Y222" i="5"/>
  <c r="V222" i="5"/>
  <c r="U222" i="5"/>
  <c r="R222" i="5"/>
  <c r="Q222" i="5"/>
  <c r="N222" i="5"/>
  <c r="M222" i="5"/>
  <c r="J222" i="5"/>
  <c r="I222" i="5"/>
  <c r="AL252" i="5"/>
  <c r="AK252" i="5"/>
  <c r="AH252" i="5"/>
  <c r="AG252" i="5"/>
  <c r="AD252" i="5"/>
  <c r="AC252" i="5"/>
  <c r="Z252" i="5"/>
  <c r="Y252" i="5"/>
  <c r="V252" i="5"/>
  <c r="U252" i="5"/>
  <c r="R252" i="5"/>
  <c r="Q252" i="5"/>
  <c r="N252" i="5"/>
  <c r="M252" i="5"/>
  <c r="J252" i="5"/>
  <c r="I252" i="5"/>
  <c r="AL256" i="5"/>
  <c r="AK256" i="5"/>
  <c r="AH256" i="5"/>
  <c r="AG256" i="5"/>
  <c r="AD256" i="5"/>
  <c r="AC256" i="5"/>
  <c r="Z256" i="5"/>
  <c r="Y256" i="5"/>
  <c r="V256" i="5"/>
  <c r="U256" i="5"/>
  <c r="R256" i="5"/>
  <c r="Q256" i="5"/>
  <c r="N256" i="5"/>
  <c r="M256" i="5"/>
  <c r="J256" i="5"/>
  <c r="I256" i="5"/>
  <c r="AL239" i="5"/>
  <c r="AK239" i="5"/>
  <c r="AH239" i="5"/>
  <c r="AG239" i="5"/>
  <c r="AD239" i="5"/>
  <c r="AC239" i="5"/>
  <c r="Z239" i="5"/>
  <c r="Y239" i="5"/>
  <c r="V239" i="5"/>
  <c r="U239" i="5"/>
  <c r="R239" i="5"/>
  <c r="Q239" i="5"/>
  <c r="N239" i="5"/>
  <c r="M239" i="5"/>
  <c r="J239" i="5"/>
  <c r="I239" i="5"/>
  <c r="AL23" i="5"/>
  <c r="AK23" i="5"/>
  <c r="AH23" i="5"/>
  <c r="AG23" i="5"/>
  <c r="AD23" i="5"/>
  <c r="AC23" i="5"/>
  <c r="Z23" i="5"/>
  <c r="Y23" i="5"/>
  <c r="V23" i="5"/>
  <c r="U23" i="5"/>
  <c r="R23" i="5"/>
  <c r="Q23" i="5"/>
  <c r="N23" i="5"/>
  <c r="M23" i="5"/>
  <c r="J23" i="5"/>
  <c r="I23" i="5"/>
  <c r="AL299" i="5"/>
  <c r="AK299" i="5"/>
  <c r="AH299" i="5"/>
  <c r="AG299" i="5"/>
  <c r="AD299" i="5"/>
  <c r="AC299" i="5"/>
  <c r="Z299" i="5"/>
  <c r="Y299" i="5"/>
  <c r="V299" i="5"/>
  <c r="U299" i="5"/>
  <c r="R299" i="5"/>
  <c r="Q299" i="5"/>
  <c r="N299" i="5"/>
  <c r="M299" i="5"/>
  <c r="J299" i="5"/>
  <c r="I299" i="5"/>
  <c r="AL324" i="5"/>
  <c r="AK324" i="5"/>
  <c r="AH324" i="5"/>
  <c r="AG324" i="5"/>
  <c r="AD324" i="5"/>
  <c r="AC324" i="5"/>
  <c r="Z324" i="5"/>
  <c r="Y324" i="5"/>
  <c r="V324" i="5"/>
  <c r="U324" i="5"/>
  <c r="R324" i="5"/>
  <c r="Q324" i="5"/>
  <c r="N324" i="5"/>
  <c r="M324" i="5"/>
  <c r="J324" i="5"/>
  <c r="I324" i="5"/>
  <c r="AL325" i="5"/>
  <c r="AK325" i="5"/>
  <c r="AH325" i="5"/>
  <c r="AG325" i="5"/>
  <c r="AD325" i="5"/>
  <c r="AC325" i="5"/>
  <c r="Z325" i="5"/>
  <c r="Y325" i="5"/>
  <c r="V325" i="5"/>
  <c r="U325" i="5"/>
  <c r="R325" i="5"/>
  <c r="Q325" i="5"/>
  <c r="N325" i="5"/>
  <c r="M325" i="5"/>
  <c r="J325" i="5"/>
  <c r="I325" i="5"/>
  <c r="AL303" i="5"/>
  <c r="AK303" i="5"/>
  <c r="AH303" i="5"/>
  <c r="AG303" i="5"/>
  <c r="AD303" i="5"/>
  <c r="AC303" i="5"/>
  <c r="Z303" i="5"/>
  <c r="Y303" i="5"/>
  <c r="V303" i="5"/>
  <c r="U303" i="5"/>
  <c r="R303" i="5"/>
  <c r="Q303" i="5"/>
  <c r="N303" i="5"/>
  <c r="M303" i="5"/>
  <c r="J303" i="5"/>
  <c r="I303" i="5"/>
  <c r="AL28" i="5"/>
  <c r="AK28" i="5"/>
  <c r="AH28" i="5"/>
  <c r="AG28" i="5"/>
  <c r="AD28" i="5"/>
  <c r="AC28" i="5"/>
  <c r="Z28" i="5"/>
  <c r="Y28" i="5"/>
  <c r="V28" i="5"/>
  <c r="U28" i="5"/>
  <c r="R28" i="5"/>
  <c r="Q28" i="5"/>
  <c r="N28" i="5"/>
  <c r="M28" i="5"/>
  <c r="J28" i="5"/>
  <c r="I28" i="5"/>
  <c r="AL312" i="5"/>
  <c r="AK312" i="5"/>
  <c r="AH312" i="5"/>
  <c r="AG312" i="5"/>
  <c r="AD312" i="5"/>
  <c r="AC312" i="5"/>
  <c r="Z312" i="5"/>
  <c r="Y312" i="5"/>
  <c r="V312" i="5"/>
  <c r="U312" i="5"/>
  <c r="R312" i="5"/>
  <c r="Q312" i="5"/>
  <c r="N312" i="5"/>
  <c r="M312" i="5"/>
  <c r="J312" i="5"/>
  <c r="I312" i="5"/>
  <c r="AL317" i="5"/>
  <c r="AK317" i="5"/>
  <c r="AH317" i="5"/>
  <c r="AG317" i="5"/>
  <c r="AD317" i="5"/>
  <c r="AC317" i="5"/>
  <c r="Z317" i="5"/>
  <c r="Y317" i="5"/>
  <c r="V317" i="5"/>
  <c r="U317" i="5"/>
  <c r="R317" i="5"/>
  <c r="Q317" i="5"/>
  <c r="N317" i="5"/>
  <c r="M317" i="5"/>
  <c r="J317" i="5"/>
  <c r="I317" i="5"/>
  <c r="AL253" i="5"/>
  <c r="AK253" i="5"/>
  <c r="AH253" i="5"/>
  <c r="AG253" i="5"/>
  <c r="AD253" i="5"/>
  <c r="AC253" i="5"/>
  <c r="Z253" i="5"/>
  <c r="Y253" i="5"/>
  <c r="V253" i="5"/>
  <c r="U253" i="5"/>
  <c r="R253" i="5"/>
  <c r="Q253" i="5"/>
  <c r="N253" i="5"/>
  <c r="M253" i="5"/>
  <c r="J253" i="5"/>
  <c r="I253" i="5"/>
  <c r="AL144" i="5"/>
  <c r="AK144" i="5"/>
  <c r="AH144" i="5"/>
  <c r="AG144" i="5"/>
  <c r="AD144" i="5"/>
  <c r="AC144" i="5"/>
  <c r="Z144" i="5"/>
  <c r="Y144" i="5"/>
  <c r="V144" i="5"/>
  <c r="U144" i="5"/>
  <c r="R144" i="5"/>
  <c r="Q144" i="5"/>
  <c r="N144" i="5"/>
  <c r="M144" i="5"/>
  <c r="J144" i="5"/>
  <c r="I144" i="5"/>
  <c r="AL15" i="5"/>
  <c r="AK15" i="5"/>
  <c r="AH15" i="5"/>
  <c r="AG15" i="5"/>
  <c r="AD15" i="5"/>
  <c r="AC15" i="5"/>
  <c r="Z15" i="5"/>
  <c r="Y15" i="5"/>
  <c r="V15" i="5"/>
  <c r="U15" i="5"/>
  <c r="R15" i="5"/>
  <c r="Q15" i="5"/>
  <c r="N15" i="5"/>
  <c r="M15" i="5"/>
  <c r="J15" i="5"/>
  <c r="I15" i="5"/>
  <c r="AL321" i="5"/>
  <c r="AK321" i="5"/>
  <c r="AH321" i="5"/>
  <c r="AG321" i="5"/>
  <c r="AD321" i="5"/>
  <c r="AC321" i="5"/>
  <c r="Z321" i="5"/>
  <c r="Y321" i="5"/>
  <c r="V321" i="5"/>
  <c r="U321" i="5"/>
  <c r="R321" i="5"/>
  <c r="Q321" i="5"/>
  <c r="N321" i="5"/>
  <c r="M321" i="5"/>
  <c r="J321" i="5"/>
  <c r="I321" i="5"/>
  <c r="AL294" i="5"/>
  <c r="AK294" i="5"/>
  <c r="AH294" i="5"/>
  <c r="AG294" i="5"/>
  <c r="AD294" i="5"/>
  <c r="AC294" i="5"/>
  <c r="Z294" i="5"/>
  <c r="Y294" i="5"/>
  <c r="V294" i="5"/>
  <c r="U294" i="5"/>
  <c r="R294" i="5"/>
  <c r="Q294" i="5"/>
  <c r="N294" i="5"/>
  <c r="M294" i="5"/>
  <c r="J294" i="5"/>
  <c r="I294" i="5"/>
  <c r="AL322" i="5"/>
  <c r="AK322" i="5"/>
  <c r="AH322" i="5"/>
  <c r="AG322" i="5"/>
  <c r="AD322" i="5"/>
  <c r="AC322" i="5"/>
  <c r="Z322" i="5"/>
  <c r="Y322" i="5"/>
  <c r="V322" i="5"/>
  <c r="U322" i="5"/>
  <c r="R322" i="5"/>
  <c r="Q322" i="5"/>
  <c r="N322" i="5"/>
  <c r="M322" i="5"/>
  <c r="J322" i="5"/>
  <c r="I322" i="5"/>
  <c r="AL310" i="5"/>
  <c r="AK310" i="5"/>
  <c r="AH310" i="5"/>
  <c r="AG310" i="5"/>
  <c r="AD310" i="5"/>
  <c r="AC310" i="5"/>
  <c r="Z310" i="5"/>
  <c r="Y310" i="5"/>
  <c r="V310" i="5"/>
  <c r="U310" i="5"/>
  <c r="R310" i="5"/>
  <c r="Q310" i="5"/>
  <c r="N310" i="5"/>
  <c r="M310" i="5"/>
  <c r="J310" i="5"/>
  <c r="I310" i="5"/>
  <c r="AL20" i="5"/>
  <c r="AK20" i="5"/>
  <c r="AH20" i="5"/>
  <c r="AG20" i="5"/>
  <c r="AD20" i="5"/>
  <c r="AC20" i="5"/>
  <c r="Z20" i="5"/>
  <c r="Y20" i="5"/>
  <c r="V20" i="5"/>
  <c r="U20" i="5"/>
  <c r="R20" i="5"/>
  <c r="Q20" i="5"/>
  <c r="N20" i="5"/>
  <c r="M20" i="5"/>
  <c r="J20" i="5"/>
  <c r="I20" i="5"/>
  <c r="AL323" i="5"/>
  <c r="AK323" i="5"/>
  <c r="AH323" i="5"/>
  <c r="AG323" i="5"/>
  <c r="AD323" i="5"/>
  <c r="AC323" i="5"/>
  <c r="Z323" i="5"/>
  <c r="Y323" i="5"/>
  <c r="V323" i="5"/>
  <c r="U323" i="5"/>
  <c r="R323" i="5"/>
  <c r="Q323" i="5"/>
  <c r="N323" i="5"/>
  <c r="M323" i="5"/>
  <c r="J323" i="5"/>
  <c r="I323" i="5"/>
  <c r="AL154" i="5"/>
  <c r="AK154" i="5"/>
  <c r="AH154" i="5"/>
  <c r="AG154" i="5"/>
  <c r="AD154" i="5"/>
  <c r="AC154" i="5"/>
  <c r="Z154" i="5"/>
  <c r="Y154" i="5"/>
  <c r="V154" i="5"/>
  <c r="U154" i="5"/>
  <c r="R154" i="5"/>
  <c r="Q154" i="5"/>
  <c r="N154" i="5"/>
  <c r="M154" i="5"/>
  <c r="J154" i="5"/>
  <c r="I154" i="5"/>
  <c r="AL250" i="5"/>
  <c r="AK250" i="5"/>
  <c r="AH250" i="5"/>
  <c r="AG250" i="5"/>
  <c r="AD250" i="5"/>
  <c r="AC250" i="5"/>
  <c r="Z250" i="5"/>
  <c r="Y250" i="5"/>
  <c r="V250" i="5"/>
  <c r="U250" i="5"/>
  <c r="R250" i="5"/>
  <c r="Q250" i="5"/>
  <c r="N250" i="5"/>
  <c r="M250" i="5"/>
  <c r="J250" i="5"/>
  <c r="I250" i="5"/>
  <c r="AL267" i="5"/>
  <c r="AK267" i="5"/>
  <c r="AH267" i="5"/>
  <c r="AG267" i="5"/>
  <c r="AD267" i="5"/>
  <c r="AC267" i="5"/>
  <c r="Z267" i="5"/>
  <c r="Y267" i="5"/>
  <c r="V267" i="5"/>
  <c r="U267" i="5"/>
  <c r="R267" i="5"/>
  <c r="Q267" i="5"/>
  <c r="N267" i="5"/>
  <c r="M267" i="5"/>
  <c r="J267" i="5"/>
  <c r="I267" i="5"/>
  <c r="AL295" i="5"/>
  <c r="AK295" i="5"/>
  <c r="AH295" i="5"/>
  <c r="AG295" i="5"/>
  <c r="AD295" i="5"/>
  <c r="AC295" i="5"/>
  <c r="Z295" i="5"/>
  <c r="Y295" i="5"/>
  <c r="V295" i="5"/>
  <c r="U295" i="5"/>
  <c r="R295" i="5"/>
  <c r="Q295" i="5"/>
  <c r="N295" i="5"/>
  <c r="M295" i="5"/>
  <c r="J295" i="5"/>
  <c r="I295" i="5"/>
  <c r="AL153" i="5"/>
  <c r="AK153" i="5"/>
  <c r="AH153" i="5"/>
  <c r="AG153" i="5"/>
  <c r="AD153" i="5"/>
  <c r="AC153" i="5"/>
  <c r="Z153" i="5"/>
  <c r="Y153" i="5"/>
  <c r="V153" i="5"/>
  <c r="U153" i="5"/>
  <c r="R153" i="5"/>
  <c r="Q153" i="5"/>
  <c r="N153" i="5"/>
  <c r="M153" i="5"/>
  <c r="J153" i="5"/>
  <c r="I153" i="5"/>
  <c r="AL17" i="5"/>
  <c r="AK17" i="5"/>
  <c r="AH17" i="5"/>
  <c r="AG17" i="5"/>
  <c r="AD17" i="5"/>
  <c r="AC17" i="5"/>
  <c r="Z17" i="5"/>
  <c r="Y17" i="5"/>
  <c r="V17" i="5"/>
  <c r="U17" i="5"/>
  <c r="R17" i="5"/>
  <c r="Q17" i="5"/>
  <c r="N17" i="5"/>
  <c r="M17" i="5"/>
  <c r="J17" i="5"/>
  <c r="I17" i="5"/>
  <c r="AL249" i="5"/>
  <c r="AK249" i="5"/>
  <c r="AH249" i="5"/>
  <c r="AG249" i="5"/>
  <c r="AD249" i="5"/>
  <c r="AC249" i="5"/>
  <c r="Z249" i="5"/>
  <c r="Y249" i="5"/>
  <c r="V249" i="5"/>
  <c r="U249" i="5"/>
  <c r="R249" i="5"/>
  <c r="Q249" i="5"/>
  <c r="N249" i="5"/>
  <c r="M249" i="5"/>
  <c r="J249" i="5"/>
  <c r="I249" i="5"/>
  <c r="AL165" i="5"/>
  <c r="AK165" i="5"/>
  <c r="AH165" i="5"/>
  <c r="AG165" i="5"/>
  <c r="AD165" i="5"/>
  <c r="AC165" i="5"/>
  <c r="Z165" i="5"/>
  <c r="Y165" i="5"/>
  <c r="V165" i="5"/>
  <c r="U165" i="5"/>
  <c r="R165" i="5"/>
  <c r="Q165" i="5"/>
  <c r="N165" i="5"/>
  <c r="M165" i="5"/>
  <c r="J165" i="5"/>
  <c r="I165" i="5"/>
  <c r="AL58" i="5"/>
  <c r="AK58" i="5"/>
  <c r="AH58" i="5"/>
  <c r="AG58" i="5"/>
  <c r="AD58" i="5"/>
  <c r="AC58" i="5"/>
  <c r="Z58" i="5"/>
  <c r="Y58" i="5"/>
  <c r="V58" i="5"/>
  <c r="U58" i="5"/>
  <c r="R58" i="5"/>
  <c r="Q58" i="5"/>
  <c r="N58" i="5"/>
  <c r="M58" i="5"/>
  <c r="J58" i="5"/>
  <c r="I58" i="5"/>
  <c r="AL254" i="5"/>
  <c r="AK254" i="5"/>
  <c r="AH254" i="5"/>
  <c r="AG254" i="5"/>
  <c r="AD254" i="5"/>
  <c r="AC254" i="5"/>
  <c r="Z254" i="5"/>
  <c r="Y254" i="5"/>
  <c r="V254" i="5"/>
  <c r="U254" i="5"/>
  <c r="R254" i="5"/>
  <c r="Q254" i="5"/>
  <c r="N254" i="5"/>
  <c r="M254" i="5"/>
  <c r="J254" i="5"/>
  <c r="I254" i="5"/>
  <c r="AL201" i="5"/>
  <c r="AK201" i="5"/>
  <c r="AH201" i="5"/>
  <c r="AG201" i="5"/>
  <c r="AD201" i="5"/>
  <c r="AC201" i="5"/>
  <c r="Z201" i="5"/>
  <c r="Y201" i="5"/>
  <c r="V201" i="5"/>
  <c r="U201" i="5"/>
  <c r="R201" i="5"/>
  <c r="Q201" i="5"/>
  <c r="N201" i="5"/>
  <c r="M201" i="5"/>
  <c r="J201" i="5"/>
  <c r="I201" i="5"/>
  <c r="AL234" i="5"/>
  <c r="AK234" i="5"/>
  <c r="AH234" i="5"/>
  <c r="AG234" i="5"/>
  <c r="AD234" i="5"/>
  <c r="AC234" i="5"/>
  <c r="Z234" i="5"/>
  <c r="Y234" i="5"/>
  <c r="V234" i="5"/>
  <c r="U234" i="5"/>
  <c r="R234" i="5"/>
  <c r="Q234" i="5"/>
  <c r="N234" i="5"/>
  <c r="M234" i="5"/>
  <c r="J234" i="5"/>
  <c r="I234" i="5"/>
  <c r="AL262" i="5"/>
  <c r="AK262" i="5"/>
  <c r="AH262" i="5"/>
  <c r="AG262" i="5"/>
  <c r="AD262" i="5"/>
  <c r="AC262" i="5"/>
  <c r="Z262" i="5"/>
  <c r="Y262" i="5"/>
  <c r="V262" i="5"/>
  <c r="U262" i="5"/>
  <c r="R262" i="5"/>
  <c r="Q262" i="5"/>
  <c r="N262" i="5"/>
  <c r="M262" i="5"/>
  <c r="J262" i="5"/>
  <c r="I262" i="5"/>
  <c r="AL208" i="5"/>
  <c r="AK208" i="5"/>
  <c r="AH208" i="5"/>
  <c r="AG208" i="5"/>
  <c r="AD208" i="5"/>
  <c r="AC208" i="5"/>
  <c r="Z208" i="5"/>
  <c r="Y208" i="5"/>
  <c r="V208" i="5"/>
  <c r="U208" i="5"/>
  <c r="R208" i="5"/>
  <c r="Q208" i="5"/>
  <c r="N208" i="5"/>
  <c r="M208" i="5"/>
  <c r="J208" i="5"/>
  <c r="I208" i="5"/>
  <c r="AL244" i="5"/>
  <c r="AK244" i="5"/>
  <c r="AH244" i="5"/>
  <c r="AG244" i="5"/>
  <c r="AD244" i="5"/>
  <c r="AC244" i="5"/>
  <c r="Z244" i="5"/>
  <c r="Y244" i="5"/>
  <c r="V244" i="5"/>
  <c r="U244" i="5"/>
  <c r="R244" i="5"/>
  <c r="Q244" i="5"/>
  <c r="N244" i="5"/>
  <c r="M244" i="5"/>
  <c r="J244" i="5"/>
  <c r="I244" i="5"/>
  <c r="AL226" i="5"/>
  <c r="AK226" i="5"/>
  <c r="AH226" i="5"/>
  <c r="AG226" i="5"/>
  <c r="AD226" i="5"/>
  <c r="AC226" i="5"/>
  <c r="Z226" i="5"/>
  <c r="Y226" i="5"/>
  <c r="V226" i="5"/>
  <c r="U226" i="5"/>
  <c r="R226" i="5"/>
  <c r="Q226" i="5"/>
  <c r="N226" i="5"/>
  <c r="M226" i="5"/>
  <c r="J226" i="5"/>
  <c r="I226" i="5"/>
  <c r="AL215" i="5"/>
  <c r="AK215" i="5"/>
  <c r="AH215" i="5"/>
  <c r="AG215" i="5"/>
  <c r="AD215" i="5"/>
  <c r="AC215" i="5"/>
  <c r="Z215" i="5"/>
  <c r="Y215" i="5"/>
  <c r="V215" i="5"/>
  <c r="U215" i="5"/>
  <c r="R215" i="5"/>
  <c r="Q215" i="5"/>
  <c r="N215" i="5"/>
  <c r="M215" i="5"/>
  <c r="J215" i="5"/>
  <c r="I215" i="5"/>
  <c r="AL260" i="5"/>
  <c r="AK260" i="5"/>
  <c r="AH260" i="5"/>
  <c r="AG260" i="5"/>
  <c r="AD260" i="5"/>
  <c r="AC260" i="5"/>
  <c r="Z260" i="5"/>
  <c r="Y260" i="5"/>
  <c r="V260" i="5"/>
  <c r="U260" i="5"/>
  <c r="R260" i="5"/>
  <c r="Q260" i="5"/>
  <c r="N260" i="5"/>
  <c r="M260" i="5"/>
  <c r="J260" i="5"/>
  <c r="I260" i="5"/>
  <c r="AL257" i="5"/>
  <c r="AK257" i="5"/>
  <c r="AH257" i="5"/>
  <c r="AG257" i="5"/>
  <c r="AD257" i="5"/>
  <c r="AC257" i="5"/>
  <c r="Z257" i="5"/>
  <c r="Y257" i="5"/>
  <c r="V257" i="5"/>
  <c r="U257" i="5"/>
  <c r="R257" i="5"/>
  <c r="Q257" i="5"/>
  <c r="N257" i="5"/>
  <c r="M257" i="5"/>
  <c r="J257" i="5"/>
  <c r="I257" i="5"/>
  <c r="AL212" i="5"/>
  <c r="AK212" i="5"/>
  <c r="AH212" i="5"/>
  <c r="AG212" i="5"/>
  <c r="AD212" i="5"/>
  <c r="AC212" i="5"/>
  <c r="Z212" i="5"/>
  <c r="Y212" i="5"/>
  <c r="V212" i="5"/>
  <c r="U212" i="5"/>
  <c r="R212" i="5"/>
  <c r="Q212" i="5"/>
  <c r="N212" i="5"/>
  <c r="M212" i="5"/>
  <c r="J212" i="5"/>
  <c r="I212" i="5"/>
  <c r="AL229" i="5"/>
  <c r="AK229" i="5"/>
  <c r="AH229" i="5"/>
  <c r="AG229" i="5"/>
  <c r="AD229" i="5"/>
  <c r="AC229" i="5"/>
  <c r="Z229" i="5"/>
  <c r="Y229" i="5"/>
  <c r="V229" i="5"/>
  <c r="U229" i="5"/>
  <c r="R229" i="5"/>
  <c r="Q229" i="5"/>
  <c r="N229" i="5"/>
  <c r="M229" i="5"/>
  <c r="J229" i="5"/>
  <c r="I229" i="5"/>
  <c r="AL236" i="5"/>
  <c r="AK236" i="5"/>
  <c r="AH236" i="5"/>
  <c r="AG236" i="5"/>
  <c r="AD236" i="5"/>
  <c r="AC236" i="5"/>
  <c r="Z236" i="5"/>
  <c r="Y236" i="5"/>
  <c r="V236" i="5"/>
  <c r="U236" i="5"/>
  <c r="R236" i="5"/>
  <c r="Q236" i="5"/>
  <c r="N236" i="5"/>
  <c r="M236" i="5"/>
  <c r="J236" i="5"/>
  <c r="I236" i="5"/>
  <c r="AL263" i="5"/>
  <c r="AK263" i="5"/>
  <c r="AH263" i="5"/>
  <c r="AG263" i="5"/>
  <c r="AD263" i="5"/>
  <c r="AC263" i="5"/>
  <c r="Z263" i="5"/>
  <c r="Y263" i="5"/>
  <c r="V263" i="5"/>
  <c r="U263" i="5"/>
  <c r="R263" i="5"/>
  <c r="Q263" i="5"/>
  <c r="N263" i="5"/>
  <c r="M263" i="5"/>
  <c r="J263" i="5"/>
  <c r="I263" i="5"/>
  <c r="AL232" i="5"/>
  <c r="AK232" i="5"/>
  <c r="AH232" i="5"/>
  <c r="AG232" i="5"/>
  <c r="AD232" i="5"/>
  <c r="AC232" i="5"/>
  <c r="Z232" i="5"/>
  <c r="Y232" i="5"/>
  <c r="V232" i="5"/>
  <c r="U232" i="5"/>
  <c r="R232" i="5"/>
  <c r="Q232" i="5"/>
  <c r="N232" i="5"/>
  <c r="M232" i="5"/>
  <c r="J232" i="5"/>
  <c r="I232" i="5"/>
  <c r="AL193" i="5"/>
  <c r="AK193" i="5"/>
  <c r="AH193" i="5"/>
  <c r="AG193" i="5"/>
  <c r="AD193" i="5"/>
  <c r="AC193" i="5"/>
  <c r="Z193" i="5"/>
  <c r="Y193" i="5"/>
  <c r="V193" i="5"/>
  <c r="U193" i="5"/>
  <c r="R193" i="5"/>
  <c r="Q193" i="5"/>
  <c r="N193" i="5"/>
  <c r="M193" i="5"/>
  <c r="J193" i="5"/>
  <c r="I193" i="5"/>
  <c r="AL197" i="5"/>
  <c r="AK197" i="5"/>
  <c r="AH197" i="5"/>
  <c r="AG197" i="5"/>
  <c r="AD197" i="5"/>
  <c r="AC197" i="5"/>
  <c r="Z197" i="5"/>
  <c r="Y197" i="5"/>
  <c r="V197" i="5"/>
  <c r="U197" i="5"/>
  <c r="R197" i="5"/>
  <c r="Q197" i="5"/>
  <c r="N197" i="5"/>
  <c r="M197" i="5"/>
  <c r="J197" i="5"/>
  <c r="I197" i="5"/>
  <c r="AL190" i="5"/>
  <c r="AK190" i="5"/>
  <c r="AH190" i="5"/>
  <c r="AG190" i="5"/>
  <c r="AD190" i="5"/>
  <c r="AC190" i="5"/>
  <c r="Z190" i="5"/>
  <c r="Y190" i="5"/>
  <c r="V190" i="5"/>
  <c r="U190" i="5"/>
  <c r="R190" i="5"/>
  <c r="Q190" i="5"/>
  <c r="N190" i="5"/>
  <c r="M190" i="5"/>
  <c r="J190" i="5"/>
  <c r="I190" i="5"/>
  <c r="AL258" i="5"/>
  <c r="AK258" i="5"/>
  <c r="AH258" i="5"/>
  <c r="AG258" i="5"/>
  <c r="AD258" i="5"/>
  <c r="AC258" i="5"/>
  <c r="Z258" i="5"/>
  <c r="Y258" i="5"/>
  <c r="V258" i="5"/>
  <c r="U258" i="5"/>
  <c r="R258" i="5"/>
  <c r="Q258" i="5"/>
  <c r="N258" i="5"/>
  <c r="M258" i="5"/>
  <c r="J258" i="5"/>
  <c r="I258" i="5"/>
  <c r="AL6" i="5"/>
  <c r="AK6" i="5"/>
  <c r="AH6" i="5"/>
  <c r="AG6" i="5"/>
  <c r="AD6" i="5"/>
  <c r="AC6" i="5"/>
  <c r="Z6" i="5"/>
  <c r="Y6" i="5"/>
  <c r="V6" i="5"/>
  <c r="U6" i="5"/>
  <c r="R6" i="5"/>
  <c r="Q6" i="5"/>
  <c r="N6" i="5"/>
  <c r="M6" i="5"/>
  <c r="J6" i="5"/>
  <c r="I6" i="5"/>
  <c r="AL237" i="5"/>
  <c r="AK237" i="5"/>
  <c r="AH237" i="5"/>
  <c r="AG237" i="5"/>
  <c r="AD237" i="5"/>
  <c r="AC237" i="5"/>
  <c r="Z237" i="5"/>
  <c r="Y237" i="5"/>
  <c r="V237" i="5"/>
  <c r="U237" i="5"/>
  <c r="R237" i="5"/>
  <c r="Q237" i="5"/>
  <c r="N237" i="5"/>
  <c r="M237" i="5"/>
  <c r="J237" i="5"/>
  <c r="I237" i="5"/>
  <c r="AL191" i="5"/>
  <c r="AK191" i="5"/>
  <c r="AH191" i="5"/>
  <c r="AG191" i="5"/>
  <c r="AD191" i="5"/>
  <c r="AC191" i="5"/>
  <c r="Z191" i="5"/>
  <c r="Y191" i="5"/>
  <c r="V191" i="5"/>
  <c r="U191" i="5"/>
  <c r="R191" i="5"/>
  <c r="Q191" i="5"/>
  <c r="N191" i="5"/>
  <c r="M191" i="5"/>
  <c r="J191" i="5"/>
  <c r="I191" i="5"/>
  <c r="AL230" i="5"/>
  <c r="AK230" i="5"/>
  <c r="AH230" i="5"/>
  <c r="AG230" i="5"/>
  <c r="AD230" i="5"/>
  <c r="AC230" i="5"/>
  <c r="Z230" i="5"/>
  <c r="Y230" i="5"/>
  <c r="V230" i="5"/>
  <c r="U230" i="5"/>
  <c r="R230" i="5"/>
  <c r="Q230" i="5"/>
  <c r="N230" i="5"/>
  <c r="M230" i="5"/>
  <c r="J230" i="5"/>
  <c r="I230" i="5"/>
  <c r="AL181" i="5"/>
  <c r="AK181" i="5"/>
  <c r="AH181" i="5"/>
  <c r="AG181" i="5"/>
  <c r="AD181" i="5"/>
  <c r="AC181" i="5"/>
  <c r="Z181" i="5"/>
  <c r="Y181" i="5"/>
  <c r="V181" i="5"/>
  <c r="U181" i="5"/>
  <c r="R181" i="5"/>
  <c r="Q181" i="5"/>
  <c r="N181" i="5"/>
  <c r="M181" i="5"/>
  <c r="J181" i="5"/>
  <c r="I181" i="5"/>
  <c r="AL285" i="5"/>
  <c r="AK285" i="5"/>
  <c r="AH285" i="5"/>
  <c r="AG285" i="5"/>
  <c r="AD285" i="5"/>
  <c r="AC285" i="5"/>
  <c r="Z285" i="5"/>
  <c r="Y285" i="5"/>
  <c r="V285" i="5"/>
  <c r="U285" i="5"/>
  <c r="R285" i="5"/>
  <c r="Q285" i="5"/>
  <c r="N285" i="5"/>
  <c r="M285" i="5"/>
  <c r="J285" i="5"/>
  <c r="I285" i="5"/>
  <c r="AL13" i="5"/>
  <c r="AK13" i="5"/>
  <c r="AH13" i="5"/>
  <c r="AG13" i="5"/>
  <c r="AD13" i="5"/>
  <c r="AC13" i="5"/>
  <c r="Z13" i="5"/>
  <c r="Y13" i="5"/>
  <c r="V13" i="5"/>
  <c r="U13" i="5"/>
  <c r="R13" i="5"/>
  <c r="Q13" i="5"/>
  <c r="N13" i="5"/>
  <c r="M13" i="5"/>
  <c r="J13" i="5"/>
  <c r="I13" i="5"/>
  <c r="AL159" i="5"/>
  <c r="AK159" i="5"/>
  <c r="AH159" i="5"/>
  <c r="AG159" i="5"/>
  <c r="AD159" i="5"/>
  <c r="AC159" i="5"/>
  <c r="Z159" i="5"/>
  <c r="Y159" i="5"/>
  <c r="V159" i="5"/>
  <c r="U159" i="5"/>
  <c r="R159" i="5"/>
  <c r="Q159" i="5"/>
  <c r="N159" i="5"/>
  <c r="M159" i="5"/>
  <c r="J159" i="5"/>
  <c r="I159" i="5"/>
  <c r="AL107" i="5"/>
  <c r="AK107" i="5"/>
  <c r="AH107" i="5"/>
  <c r="AG107" i="5"/>
  <c r="AD107" i="5"/>
  <c r="AC107" i="5"/>
  <c r="Z107" i="5"/>
  <c r="Y107" i="5"/>
  <c r="V107" i="5"/>
  <c r="U107" i="5"/>
  <c r="R107" i="5"/>
  <c r="Q107" i="5"/>
  <c r="N107" i="5"/>
  <c r="M107" i="5"/>
  <c r="J107" i="5"/>
  <c r="I107" i="5"/>
  <c r="AL43" i="5"/>
  <c r="AK43" i="5"/>
  <c r="AH43" i="5"/>
  <c r="AG43" i="5"/>
  <c r="AD43" i="5"/>
  <c r="AC43" i="5"/>
  <c r="Z43" i="5"/>
  <c r="Y43" i="5"/>
  <c r="V43" i="5"/>
  <c r="U43" i="5"/>
  <c r="R43" i="5"/>
  <c r="Q43" i="5"/>
  <c r="N43" i="5"/>
  <c r="M43" i="5"/>
  <c r="J43" i="5"/>
  <c r="I43" i="5"/>
  <c r="AL287" i="5"/>
  <c r="AK287" i="5"/>
  <c r="AH287" i="5"/>
  <c r="AG287" i="5"/>
  <c r="AD287" i="5"/>
  <c r="AC287" i="5"/>
  <c r="Z287" i="5"/>
  <c r="Y287" i="5"/>
  <c r="V287" i="5"/>
  <c r="U287" i="5"/>
  <c r="R287" i="5"/>
  <c r="Q287" i="5"/>
  <c r="N287" i="5"/>
  <c r="M287" i="5"/>
  <c r="J287" i="5"/>
  <c r="I287" i="5"/>
  <c r="AL313" i="5"/>
  <c r="AK313" i="5"/>
  <c r="AH313" i="5"/>
  <c r="AG313" i="5"/>
  <c r="AD313" i="5"/>
  <c r="AC313" i="5"/>
  <c r="Z313" i="5"/>
  <c r="Y313" i="5"/>
  <c r="V313" i="5"/>
  <c r="U313" i="5"/>
  <c r="R313" i="5"/>
  <c r="Q313" i="5"/>
  <c r="N313" i="5"/>
  <c r="M313" i="5"/>
  <c r="J313" i="5"/>
  <c r="I313" i="5"/>
  <c r="AL194" i="5"/>
  <c r="AK194" i="5"/>
  <c r="AH194" i="5"/>
  <c r="AG194" i="5"/>
  <c r="AD194" i="5"/>
  <c r="AC194" i="5"/>
  <c r="Z194" i="5"/>
  <c r="Y194" i="5"/>
  <c r="V194" i="5"/>
  <c r="U194" i="5"/>
  <c r="R194" i="5"/>
  <c r="Q194" i="5"/>
  <c r="N194" i="5"/>
  <c r="M194" i="5"/>
  <c r="J194" i="5"/>
  <c r="I194" i="5"/>
  <c r="AL329" i="5"/>
  <c r="AK329" i="5"/>
  <c r="AH329" i="5"/>
  <c r="AG329" i="5"/>
  <c r="AD329" i="5"/>
  <c r="AC329" i="5"/>
  <c r="Z329" i="5"/>
  <c r="Y329" i="5"/>
  <c r="V329" i="5"/>
  <c r="U329" i="5"/>
  <c r="R329" i="5"/>
  <c r="Q329" i="5"/>
  <c r="N329" i="5"/>
  <c r="M329" i="5"/>
  <c r="J329" i="5"/>
  <c r="I329" i="5"/>
  <c r="AL27" i="5"/>
  <c r="AK27" i="5"/>
  <c r="AH27" i="5"/>
  <c r="AG27" i="5"/>
  <c r="AD27" i="5"/>
  <c r="AC27" i="5"/>
  <c r="Z27" i="5"/>
  <c r="Y27" i="5"/>
  <c r="V27" i="5"/>
  <c r="U27" i="5"/>
  <c r="R27" i="5"/>
  <c r="Q27" i="5"/>
  <c r="N27" i="5"/>
  <c r="M27" i="5"/>
  <c r="J27" i="5"/>
  <c r="I27" i="5"/>
  <c r="AL315" i="5"/>
  <c r="AK315" i="5"/>
  <c r="AH315" i="5"/>
  <c r="AG315" i="5"/>
  <c r="AD315" i="5"/>
  <c r="AC315" i="5"/>
  <c r="Z315" i="5"/>
  <c r="Y315" i="5"/>
  <c r="V315" i="5"/>
  <c r="U315" i="5"/>
  <c r="R315" i="5"/>
  <c r="Q315" i="5"/>
  <c r="N315" i="5"/>
  <c r="M315" i="5"/>
  <c r="J315" i="5"/>
  <c r="I315" i="5"/>
  <c r="AL163" i="5"/>
  <c r="AK163" i="5"/>
  <c r="AH163" i="5"/>
  <c r="AG163" i="5"/>
  <c r="AD163" i="5"/>
  <c r="AC163" i="5"/>
  <c r="Z163" i="5"/>
  <c r="Y163" i="5"/>
  <c r="V163" i="5"/>
  <c r="U163" i="5"/>
  <c r="R163" i="5"/>
  <c r="Q163" i="5"/>
  <c r="N163" i="5"/>
  <c r="M163" i="5"/>
  <c r="J163" i="5"/>
  <c r="I163" i="5"/>
  <c r="AL160" i="5"/>
  <c r="AK160" i="5"/>
  <c r="AH160" i="5"/>
  <c r="AG160" i="5"/>
  <c r="AD160" i="5"/>
  <c r="AC160" i="5"/>
  <c r="Z160" i="5"/>
  <c r="Y160" i="5"/>
  <c r="V160" i="5"/>
  <c r="U160" i="5"/>
  <c r="R160" i="5"/>
  <c r="Q160" i="5"/>
  <c r="N160" i="5"/>
  <c r="M160" i="5"/>
  <c r="J160" i="5"/>
  <c r="I160" i="5"/>
  <c r="AL114" i="5"/>
  <c r="AK114" i="5"/>
  <c r="AH114" i="5"/>
  <c r="AG114" i="5"/>
  <c r="AD114" i="5"/>
  <c r="AC114" i="5"/>
  <c r="Z114" i="5"/>
  <c r="Y114" i="5"/>
  <c r="V114" i="5"/>
  <c r="U114" i="5"/>
  <c r="R114" i="5"/>
  <c r="Q114" i="5"/>
  <c r="N114" i="5"/>
  <c r="M114" i="5"/>
  <c r="J114" i="5"/>
  <c r="I114" i="5"/>
  <c r="AL52" i="5"/>
  <c r="AK52" i="5"/>
  <c r="AH52" i="5"/>
  <c r="AG52" i="5"/>
  <c r="AD52" i="5"/>
  <c r="AC52" i="5"/>
  <c r="Z52" i="5"/>
  <c r="Y52" i="5"/>
  <c r="V52" i="5"/>
  <c r="U52" i="5"/>
  <c r="R52" i="5"/>
  <c r="Q52" i="5"/>
  <c r="N52" i="5"/>
  <c r="M52" i="5"/>
  <c r="J52" i="5"/>
  <c r="I52" i="5"/>
  <c r="AL47" i="5"/>
  <c r="AK47" i="5"/>
  <c r="AH47" i="5"/>
  <c r="AG47" i="5"/>
  <c r="AD47" i="5"/>
  <c r="AC47" i="5"/>
  <c r="Z47" i="5"/>
  <c r="Y47" i="5"/>
  <c r="V47" i="5"/>
  <c r="U47" i="5"/>
  <c r="R47" i="5"/>
  <c r="Q47" i="5"/>
  <c r="N47" i="5"/>
  <c r="M47" i="5"/>
  <c r="J47" i="5"/>
  <c r="I47" i="5"/>
  <c r="AL286" i="5"/>
  <c r="AK286" i="5"/>
  <c r="AH286" i="5"/>
  <c r="AG286" i="5"/>
  <c r="AD286" i="5"/>
  <c r="AC286" i="5"/>
  <c r="Z286" i="5"/>
  <c r="Y286" i="5"/>
  <c r="V286" i="5"/>
  <c r="U286" i="5"/>
  <c r="R286" i="5"/>
  <c r="Q286" i="5"/>
  <c r="N286" i="5"/>
  <c r="M286" i="5"/>
  <c r="J286" i="5"/>
  <c r="I286" i="5"/>
  <c r="AL105" i="5"/>
  <c r="AK105" i="5"/>
  <c r="AH105" i="5"/>
  <c r="AG105" i="5"/>
  <c r="AD105" i="5"/>
  <c r="AC105" i="5"/>
  <c r="Z105" i="5"/>
  <c r="Y105" i="5"/>
  <c r="V105" i="5"/>
  <c r="U105" i="5"/>
  <c r="R105" i="5"/>
  <c r="Q105" i="5"/>
  <c r="N105" i="5"/>
  <c r="M105" i="5"/>
  <c r="J105" i="5"/>
  <c r="I105" i="5"/>
  <c r="AL306" i="5"/>
  <c r="AK306" i="5"/>
  <c r="AH306" i="5"/>
  <c r="AG306" i="5"/>
  <c r="AD306" i="5"/>
  <c r="AC306" i="5"/>
  <c r="Z306" i="5"/>
  <c r="Y306" i="5"/>
  <c r="V306" i="5"/>
  <c r="U306" i="5"/>
  <c r="R306" i="5"/>
  <c r="Q306" i="5"/>
  <c r="N306" i="5"/>
  <c r="M306" i="5"/>
  <c r="J306" i="5"/>
  <c r="I306" i="5"/>
  <c r="AL221" i="5"/>
  <c r="AK221" i="5"/>
  <c r="AH221" i="5"/>
  <c r="AG221" i="5"/>
  <c r="AD221" i="5"/>
  <c r="AC221" i="5"/>
  <c r="Z221" i="5"/>
  <c r="Y221" i="5"/>
  <c r="V221" i="5"/>
  <c r="U221" i="5"/>
  <c r="R221" i="5"/>
  <c r="Q221" i="5"/>
  <c r="N221" i="5"/>
  <c r="M221" i="5"/>
  <c r="J221" i="5"/>
  <c r="I221" i="5"/>
  <c r="AL161" i="5"/>
  <c r="AK161" i="5"/>
  <c r="AH161" i="5"/>
  <c r="AG161" i="5"/>
  <c r="AD161" i="5"/>
  <c r="AC161" i="5"/>
  <c r="Z161" i="5"/>
  <c r="Y161" i="5"/>
  <c r="V161" i="5"/>
  <c r="U161" i="5"/>
  <c r="R161" i="5"/>
  <c r="Q161" i="5"/>
  <c r="N161" i="5"/>
  <c r="M161" i="5"/>
  <c r="J161" i="5"/>
  <c r="I161" i="5"/>
  <c r="AL198" i="5"/>
  <c r="AK198" i="5"/>
  <c r="AH198" i="5"/>
  <c r="AG198" i="5"/>
  <c r="AD198" i="5"/>
  <c r="AC198" i="5"/>
  <c r="Z198" i="5"/>
  <c r="Y198" i="5"/>
  <c r="V198" i="5"/>
  <c r="U198" i="5"/>
  <c r="R198" i="5"/>
  <c r="Q198" i="5"/>
  <c r="N198" i="5"/>
  <c r="M198" i="5"/>
  <c r="J198" i="5"/>
  <c r="I198" i="5"/>
  <c r="AL118" i="5"/>
  <c r="AK118" i="5"/>
  <c r="AH118" i="5"/>
  <c r="AG118" i="5"/>
  <c r="AD118" i="5"/>
  <c r="AC118" i="5"/>
  <c r="Z118" i="5"/>
  <c r="Y118" i="5"/>
  <c r="V118" i="5"/>
  <c r="U118" i="5"/>
  <c r="R118" i="5"/>
  <c r="Q118" i="5"/>
  <c r="N118" i="5"/>
  <c r="M118" i="5"/>
  <c r="J118" i="5"/>
  <c r="I118" i="5"/>
  <c r="AL149" i="5"/>
  <c r="AK149" i="5"/>
  <c r="AH149" i="5"/>
  <c r="AG149" i="5"/>
  <c r="AD149" i="5"/>
  <c r="AC149" i="5"/>
  <c r="Z149" i="5"/>
  <c r="Y149" i="5"/>
  <c r="V149" i="5"/>
  <c r="U149" i="5"/>
  <c r="R149" i="5"/>
  <c r="Q149" i="5"/>
  <c r="N149" i="5"/>
  <c r="M149" i="5"/>
  <c r="J149" i="5"/>
  <c r="I149" i="5"/>
  <c r="AL148" i="5"/>
  <c r="AK148" i="5"/>
  <c r="AH148" i="5"/>
  <c r="AG148" i="5"/>
  <c r="AD148" i="5"/>
  <c r="AC148" i="5"/>
  <c r="Z148" i="5"/>
  <c r="Y148" i="5"/>
  <c r="V148" i="5"/>
  <c r="U148" i="5"/>
  <c r="R148" i="5"/>
  <c r="Q148" i="5"/>
  <c r="N148" i="5"/>
  <c r="M148" i="5"/>
  <c r="J148" i="5"/>
  <c r="I148" i="5"/>
  <c r="AL147" i="5"/>
  <c r="AK147" i="5"/>
  <c r="AH147" i="5"/>
  <c r="AG147" i="5"/>
  <c r="AD147" i="5"/>
  <c r="AC147" i="5"/>
  <c r="Z147" i="5"/>
  <c r="Y147" i="5"/>
  <c r="V147" i="5"/>
  <c r="U147" i="5"/>
  <c r="R147" i="5"/>
  <c r="Q147" i="5"/>
  <c r="N147" i="5"/>
  <c r="M147" i="5"/>
  <c r="J147" i="5"/>
  <c r="I147" i="5"/>
  <c r="AL300" i="5"/>
  <c r="AK300" i="5"/>
  <c r="AH300" i="5"/>
  <c r="AG300" i="5"/>
  <c r="AD300" i="5"/>
  <c r="AC300" i="5"/>
  <c r="Z300" i="5"/>
  <c r="Y300" i="5"/>
  <c r="V300" i="5"/>
  <c r="U300" i="5"/>
  <c r="R300" i="5"/>
  <c r="Q300" i="5"/>
  <c r="N300" i="5"/>
  <c r="M300" i="5"/>
  <c r="J300" i="5"/>
  <c r="I300" i="5"/>
  <c r="AL130" i="5"/>
  <c r="AK130" i="5"/>
  <c r="AH130" i="5"/>
  <c r="AG130" i="5"/>
  <c r="AD130" i="5"/>
  <c r="AC130" i="5"/>
  <c r="Z130" i="5"/>
  <c r="Y130" i="5"/>
  <c r="V130" i="5"/>
  <c r="U130" i="5"/>
  <c r="R130" i="5"/>
  <c r="Q130" i="5"/>
  <c r="N130" i="5"/>
  <c r="M130" i="5"/>
  <c r="J130" i="5"/>
  <c r="I130" i="5"/>
  <c r="AL305" i="5"/>
  <c r="AK305" i="5"/>
  <c r="AH305" i="5"/>
  <c r="AG305" i="5"/>
  <c r="AD305" i="5"/>
  <c r="AC305" i="5"/>
  <c r="Z305" i="5"/>
  <c r="Y305" i="5"/>
  <c r="V305" i="5"/>
  <c r="U305" i="5"/>
  <c r="R305" i="5"/>
  <c r="Q305" i="5"/>
  <c r="N305" i="5"/>
  <c r="M305" i="5"/>
  <c r="J305" i="5"/>
  <c r="I305" i="5"/>
  <c r="AL275" i="5"/>
  <c r="AK275" i="5"/>
  <c r="AH275" i="5"/>
  <c r="AG275" i="5"/>
  <c r="AD275" i="5"/>
  <c r="AC275" i="5"/>
  <c r="Z275" i="5"/>
  <c r="Y275" i="5"/>
  <c r="V275" i="5"/>
  <c r="U275" i="5"/>
  <c r="R275" i="5"/>
  <c r="Q275" i="5"/>
  <c r="N275" i="5"/>
  <c r="M275" i="5"/>
  <c r="J275" i="5"/>
  <c r="I275" i="5"/>
  <c r="AL176" i="5"/>
  <c r="AK176" i="5"/>
  <c r="AH176" i="5"/>
  <c r="AG176" i="5"/>
  <c r="AD176" i="5"/>
  <c r="AC176" i="5"/>
  <c r="Z176" i="5"/>
  <c r="Y176" i="5"/>
  <c r="V176" i="5"/>
  <c r="U176" i="5"/>
  <c r="R176" i="5"/>
  <c r="Q176" i="5"/>
  <c r="N176" i="5"/>
  <c r="M176" i="5"/>
  <c r="J176" i="5"/>
  <c r="I176" i="5"/>
  <c r="AL175" i="5"/>
  <c r="AK175" i="5"/>
  <c r="AH175" i="5"/>
  <c r="AG175" i="5"/>
  <c r="AD175" i="5"/>
  <c r="AC175" i="5"/>
  <c r="Z175" i="5"/>
  <c r="Y175" i="5"/>
  <c r="V175" i="5"/>
  <c r="U175" i="5"/>
  <c r="R175" i="5"/>
  <c r="Q175" i="5"/>
  <c r="N175" i="5"/>
  <c r="M175" i="5"/>
  <c r="J175" i="5"/>
  <c r="I175" i="5"/>
  <c r="AL59" i="5"/>
  <c r="AK59" i="5"/>
  <c r="AH59" i="5"/>
  <c r="AG59" i="5"/>
  <c r="AD59" i="5"/>
  <c r="AC59" i="5"/>
  <c r="Z59" i="5"/>
  <c r="Y59" i="5"/>
  <c r="V59" i="5"/>
  <c r="U59" i="5"/>
  <c r="R59" i="5"/>
  <c r="Q59" i="5"/>
  <c r="N59" i="5"/>
  <c r="M59" i="5"/>
  <c r="J59" i="5"/>
  <c r="I59" i="5"/>
  <c r="AL36" i="5"/>
  <c r="AK36" i="5"/>
  <c r="AH36" i="5"/>
  <c r="AG36" i="5"/>
  <c r="AD36" i="5"/>
  <c r="AC36" i="5"/>
  <c r="Z36" i="5"/>
  <c r="Y36" i="5"/>
  <c r="V36" i="5"/>
  <c r="U36" i="5"/>
  <c r="R36" i="5"/>
  <c r="Q36" i="5"/>
  <c r="N36" i="5"/>
  <c r="M36" i="5"/>
  <c r="J36" i="5"/>
  <c r="I36" i="5"/>
  <c r="AL57" i="5"/>
  <c r="AK57" i="5"/>
  <c r="AH57" i="5"/>
  <c r="AG57" i="5"/>
  <c r="AD57" i="5"/>
  <c r="AC57" i="5"/>
  <c r="Z57" i="5"/>
  <c r="Y57" i="5"/>
  <c r="V57" i="5"/>
  <c r="U57" i="5"/>
  <c r="R57" i="5"/>
  <c r="Q57" i="5"/>
  <c r="N57" i="5"/>
  <c r="M57" i="5"/>
  <c r="J57" i="5"/>
  <c r="I57" i="5"/>
  <c r="AL51" i="5"/>
  <c r="AK51" i="5"/>
  <c r="AH51" i="5"/>
  <c r="AG51" i="5"/>
  <c r="AD51" i="5"/>
  <c r="AC51" i="5"/>
  <c r="Z51" i="5"/>
  <c r="Y51" i="5"/>
  <c r="V51" i="5"/>
  <c r="U51" i="5"/>
  <c r="R51" i="5"/>
  <c r="Q51" i="5"/>
  <c r="N51" i="5"/>
  <c r="M51" i="5"/>
  <c r="J51" i="5"/>
  <c r="I51" i="5"/>
  <c r="AL187" i="5"/>
  <c r="AK187" i="5"/>
  <c r="AH187" i="5"/>
  <c r="AG187" i="5"/>
  <c r="AD187" i="5"/>
  <c r="AC187" i="5"/>
  <c r="Z187" i="5"/>
  <c r="Y187" i="5"/>
  <c r="V187" i="5"/>
  <c r="U187" i="5"/>
  <c r="R187" i="5"/>
  <c r="Q187" i="5"/>
  <c r="N187" i="5"/>
  <c r="M187" i="5"/>
  <c r="J187" i="5"/>
  <c r="I187" i="5"/>
  <c r="AL60" i="5"/>
  <c r="AK60" i="5"/>
  <c r="AH60" i="5"/>
  <c r="AG60" i="5"/>
  <c r="AD60" i="5"/>
  <c r="AC60" i="5"/>
  <c r="Z60" i="5"/>
  <c r="Y60" i="5"/>
  <c r="V60" i="5"/>
  <c r="U60" i="5"/>
  <c r="R60" i="5"/>
  <c r="Q60" i="5"/>
  <c r="N60" i="5"/>
  <c r="M60" i="5"/>
  <c r="J60" i="5"/>
  <c r="I60" i="5"/>
  <c r="AL29" i="5"/>
  <c r="AK29" i="5"/>
  <c r="AH29" i="5"/>
  <c r="AG29" i="5"/>
  <c r="AD29" i="5"/>
  <c r="AC29" i="5"/>
  <c r="Z29" i="5"/>
  <c r="Y29" i="5"/>
  <c r="V29" i="5"/>
  <c r="U29" i="5"/>
  <c r="R29" i="5"/>
  <c r="Q29" i="5"/>
  <c r="N29" i="5"/>
  <c r="M29" i="5"/>
  <c r="J29" i="5"/>
  <c r="I29" i="5"/>
  <c r="AL56" i="5"/>
  <c r="AK56" i="5"/>
  <c r="AH56" i="5"/>
  <c r="AG56" i="5"/>
  <c r="AD56" i="5"/>
  <c r="AC56" i="5"/>
  <c r="Z56" i="5"/>
  <c r="Y56" i="5"/>
  <c r="V56" i="5"/>
  <c r="U56" i="5"/>
  <c r="R56" i="5"/>
  <c r="Q56" i="5"/>
  <c r="N56" i="5"/>
  <c r="M56" i="5"/>
  <c r="J56" i="5"/>
  <c r="I56" i="5"/>
  <c r="AL292" i="5"/>
  <c r="AK292" i="5"/>
  <c r="AH292" i="5"/>
  <c r="AG292" i="5"/>
  <c r="AD292" i="5"/>
  <c r="AC292" i="5"/>
  <c r="Z292" i="5"/>
  <c r="Y292" i="5"/>
  <c r="V292" i="5"/>
  <c r="U292" i="5"/>
  <c r="R292" i="5"/>
  <c r="Q292" i="5"/>
  <c r="N292" i="5"/>
  <c r="M292" i="5"/>
  <c r="J292" i="5"/>
  <c r="I292" i="5"/>
  <c r="AL293" i="5"/>
  <c r="AK293" i="5"/>
  <c r="AH293" i="5"/>
  <c r="AG293" i="5"/>
  <c r="AD293" i="5"/>
  <c r="AC293" i="5"/>
  <c r="Z293" i="5"/>
  <c r="Y293" i="5"/>
  <c r="V293" i="5"/>
  <c r="U293" i="5"/>
  <c r="R293" i="5"/>
  <c r="Q293" i="5"/>
  <c r="N293" i="5"/>
  <c r="M293" i="5"/>
  <c r="J293" i="5"/>
  <c r="I293" i="5"/>
  <c r="AL146" i="5"/>
  <c r="AK146" i="5"/>
  <c r="AH146" i="5"/>
  <c r="AG146" i="5"/>
  <c r="AD146" i="5"/>
  <c r="AC146" i="5"/>
  <c r="Z146" i="5"/>
  <c r="Y146" i="5"/>
  <c r="V146" i="5"/>
  <c r="U146" i="5"/>
  <c r="R146" i="5"/>
  <c r="Q146" i="5"/>
  <c r="N146" i="5"/>
  <c r="M146" i="5"/>
  <c r="J146" i="5"/>
  <c r="I146" i="5"/>
  <c r="AL265" i="5"/>
  <c r="AK265" i="5"/>
  <c r="AH265" i="5"/>
  <c r="AG265" i="5"/>
  <c r="AD265" i="5"/>
  <c r="AC265" i="5"/>
  <c r="Z265" i="5"/>
  <c r="Y265" i="5"/>
  <c r="V265" i="5"/>
  <c r="U265" i="5"/>
  <c r="R265" i="5"/>
  <c r="Q265" i="5"/>
  <c r="N265" i="5"/>
  <c r="M265" i="5"/>
  <c r="J265" i="5"/>
  <c r="I265" i="5"/>
  <c r="AL169" i="5"/>
  <c r="AK169" i="5"/>
  <c r="AH169" i="5"/>
  <c r="AG169" i="5"/>
  <c r="AD169" i="5"/>
  <c r="AC169" i="5"/>
  <c r="Z169" i="5"/>
  <c r="Y169" i="5"/>
  <c r="V169" i="5"/>
  <c r="U169" i="5"/>
  <c r="R169" i="5"/>
  <c r="Q169" i="5"/>
  <c r="N169" i="5"/>
  <c r="M169" i="5"/>
  <c r="J169" i="5"/>
  <c r="I169" i="5"/>
  <c r="AL269" i="5"/>
  <c r="AK269" i="5"/>
  <c r="AH269" i="5"/>
  <c r="AG269" i="5"/>
  <c r="AD269" i="5"/>
  <c r="AC269" i="5"/>
  <c r="Z269" i="5"/>
  <c r="Y269" i="5"/>
  <c r="V269" i="5"/>
  <c r="U269" i="5"/>
  <c r="R269" i="5"/>
  <c r="Q269" i="5"/>
  <c r="N269" i="5"/>
  <c r="M269" i="5"/>
  <c r="J269" i="5"/>
  <c r="I269" i="5"/>
  <c r="AL214" i="5"/>
  <c r="AK214" i="5"/>
  <c r="AH214" i="5"/>
  <c r="AG214" i="5"/>
  <c r="AD214" i="5"/>
  <c r="AC214" i="5"/>
  <c r="Z214" i="5"/>
  <c r="Y214" i="5"/>
  <c r="V214" i="5"/>
  <c r="U214" i="5"/>
  <c r="R214" i="5"/>
  <c r="Q214" i="5"/>
  <c r="N214" i="5"/>
  <c r="M214" i="5"/>
  <c r="J214" i="5"/>
  <c r="I214" i="5"/>
  <c r="AL223" i="5"/>
  <c r="AK223" i="5"/>
  <c r="AH223" i="5"/>
  <c r="AG223" i="5"/>
  <c r="AD223" i="5"/>
  <c r="AC223" i="5"/>
  <c r="Z223" i="5"/>
  <c r="Y223" i="5"/>
  <c r="V223" i="5"/>
  <c r="U223" i="5"/>
  <c r="R223" i="5"/>
  <c r="Q223" i="5"/>
  <c r="N223" i="5"/>
  <c r="M223" i="5"/>
  <c r="J223" i="5"/>
  <c r="I223" i="5"/>
  <c r="AL220" i="5"/>
  <c r="AK220" i="5"/>
  <c r="AH220" i="5"/>
  <c r="AG220" i="5"/>
  <c r="AD220" i="5"/>
  <c r="AC220" i="5"/>
  <c r="Z220" i="5"/>
  <c r="Y220" i="5"/>
  <c r="V220" i="5"/>
  <c r="U220" i="5"/>
  <c r="R220" i="5"/>
  <c r="Q220" i="5"/>
  <c r="N220" i="5"/>
  <c r="M220" i="5"/>
  <c r="J220" i="5"/>
  <c r="I220" i="5"/>
  <c r="AL142" i="5"/>
  <c r="AK142" i="5"/>
  <c r="AH142" i="5"/>
  <c r="AG142" i="5"/>
  <c r="AD142" i="5"/>
  <c r="AC142" i="5"/>
  <c r="Z142" i="5"/>
  <c r="Y142" i="5"/>
  <c r="V142" i="5"/>
  <c r="U142" i="5"/>
  <c r="R142" i="5"/>
  <c r="Q142" i="5"/>
  <c r="N142" i="5"/>
  <c r="M142" i="5"/>
  <c r="J142" i="5"/>
  <c r="I142" i="5"/>
  <c r="AL141" i="5"/>
  <c r="AK141" i="5"/>
  <c r="AH141" i="5"/>
  <c r="AG141" i="5"/>
  <c r="AD141" i="5"/>
  <c r="AC141" i="5"/>
  <c r="Z141" i="5"/>
  <c r="Y141" i="5"/>
  <c r="V141" i="5"/>
  <c r="U141" i="5"/>
  <c r="R141" i="5"/>
  <c r="Q141" i="5"/>
  <c r="N141" i="5"/>
  <c r="M141" i="5"/>
  <c r="J141" i="5"/>
  <c r="I141" i="5"/>
  <c r="AL108" i="5"/>
  <c r="AK108" i="5"/>
  <c r="AH108" i="5"/>
  <c r="AG108" i="5"/>
  <c r="AD108" i="5"/>
  <c r="AC108" i="5"/>
  <c r="Z108" i="5"/>
  <c r="Y108" i="5"/>
  <c r="V108" i="5"/>
  <c r="U108" i="5"/>
  <c r="R108" i="5"/>
  <c r="Q108" i="5"/>
  <c r="N108" i="5"/>
  <c r="M108" i="5"/>
  <c r="J108" i="5"/>
  <c r="I108" i="5"/>
  <c r="AL139" i="5"/>
  <c r="AK139" i="5"/>
  <c r="AH139" i="5"/>
  <c r="AG139" i="5"/>
  <c r="AD139" i="5"/>
  <c r="AC139" i="5"/>
  <c r="Z139" i="5"/>
  <c r="Y139" i="5"/>
  <c r="V139" i="5"/>
  <c r="U139" i="5"/>
  <c r="R139" i="5"/>
  <c r="Q139" i="5"/>
  <c r="N139" i="5"/>
  <c r="M139" i="5"/>
  <c r="J139" i="5"/>
  <c r="I139" i="5"/>
  <c r="AL33" i="5"/>
  <c r="AK33" i="5"/>
  <c r="AH33" i="5"/>
  <c r="AG33" i="5"/>
  <c r="AD33" i="5"/>
  <c r="AC33" i="5"/>
  <c r="Z33" i="5"/>
  <c r="Y33" i="5"/>
  <c r="V33" i="5"/>
  <c r="U33" i="5"/>
  <c r="R33" i="5"/>
  <c r="Q33" i="5"/>
  <c r="N33" i="5"/>
  <c r="M33" i="5"/>
  <c r="J33" i="5"/>
  <c r="I33" i="5"/>
  <c r="AL30" i="5"/>
  <c r="AK30" i="5"/>
  <c r="AH30" i="5"/>
  <c r="AG30" i="5"/>
  <c r="AD30" i="5"/>
  <c r="AC30" i="5"/>
  <c r="Z30" i="5"/>
  <c r="Y30" i="5"/>
  <c r="V30" i="5"/>
  <c r="U30" i="5"/>
  <c r="R30" i="5"/>
  <c r="Q30" i="5"/>
  <c r="N30" i="5"/>
  <c r="M30" i="5"/>
  <c r="J30" i="5"/>
  <c r="I30" i="5"/>
  <c r="AL276" i="5"/>
  <c r="AK276" i="5"/>
  <c r="AH276" i="5"/>
  <c r="AG276" i="5"/>
  <c r="AD276" i="5"/>
  <c r="AC276" i="5"/>
  <c r="Z276" i="5"/>
  <c r="Y276" i="5"/>
  <c r="V276" i="5"/>
  <c r="U276" i="5"/>
  <c r="R276" i="5"/>
  <c r="Q276" i="5"/>
  <c r="N276" i="5"/>
  <c r="M276" i="5"/>
  <c r="J276" i="5"/>
  <c r="I276" i="5"/>
  <c r="AL42" i="5"/>
  <c r="AK42" i="5"/>
  <c r="AH42" i="5"/>
  <c r="AG42" i="5"/>
  <c r="AD42" i="5"/>
  <c r="AC42" i="5"/>
  <c r="Z42" i="5"/>
  <c r="Y42" i="5"/>
  <c r="V42" i="5"/>
  <c r="U42" i="5"/>
  <c r="R42" i="5"/>
  <c r="Q42" i="5"/>
  <c r="N42" i="5"/>
  <c r="M42" i="5"/>
  <c r="J42" i="5"/>
  <c r="I42" i="5"/>
  <c r="AL143" i="5"/>
  <c r="AK143" i="5"/>
  <c r="AH143" i="5"/>
  <c r="AG143" i="5"/>
  <c r="AD143" i="5"/>
  <c r="AC143" i="5"/>
  <c r="Z143" i="5"/>
  <c r="Y143" i="5"/>
  <c r="V143" i="5"/>
  <c r="U143" i="5"/>
  <c r="R143" i="5"/>
  <c r="Q143" i="5"/>
  <c r="N143" i="5"/>
  <c r="M143" i="5"/>
  <c r="J143" i="5"/>
  <c r="I143" i="5"/>
  <c r="AL196" i="5"/>
  <c r="AK196" i="5"/>
  <c r="AH196" i="5"/>
  <c r="AG196" i="5"/>
  <c r="AD196" i="5"/>
  <c r="AC196" i="5"/>
  <c r="Z196" i="5"/>
  <c r="Y196" i="5"/>
  <c r="V196" i="5"/>
  <c r="U196" i="5"/>
  <c r="R196" i="5"/>
  <c r="Q196" i="5"/>
  <c r="N196" i="5"/>
  <c r="M196" i="5"/>
  <c r="J196" i="5"/>
  <c r="I196" i="5"/>
  <c r="AL167" i="5"/>
  <c r="AK167" i="5"/>
  <c r="AH167" i="5"/>
  <c r="AG167" i="5"/>
  <c r="AD167" i="5"/>
  <c r="AC167" i="5"/>
  <c r="Z167" i="5"/>
  <c r="Y167" i="5"/>
  <c r="V167" i="5"/>
  <c r="U167" i="5"/>
  <c r="R167" i="5"/>
  <c r="Q167" i="5"/>
  <c r="N167" i="5"/>
  <c r="M167" i="5"/>
  <c r="J167" i="5"/>
  <c r="I167" i="5"/>
  <c r="AL182" i="5"/>
  <c r="AK182" i="5"/>
  <c r="AH182" i="5"/>
  <c r="AG182" i="5"/>
  <c r="AD182" i="5"/>
  <c r="AC182" i="5"/>
  <c r="Z182" i="5"/>
  <c r="Y182" i="5"/>
  <c r="V182" i="5"/>
  <c r="U182" i="5"/>
  <c r="R182" i="5"/>
  <c r="Q182" i="5"/>
  <c r="N182" i="5"/>
  <c r="M182" i="5"/>
  <c r="J182" i="5"/>
  <c r="I182" i="5"/>
  <c r="AL138" i="5"/>
  <c r="AK138" i="5"/>
  <c r="AH138" i="5"/>
  <c r="AG138" i="5"/>
  <c r="AD138" i="5"/>
  <c r="AC138" i="5"/>
  <c r="Z138" i="5"/>
  <c r="Y138" i="5"/>
  <c r="V138" i="5"/>
  <c r="U138" i="5"/>
  <c r="R138" i="5"/>
  <c r="Q138" i="5"/>
  <c r="N138" i="5"/>
  <c r="M138" i="5"/>
  <c r="J138" i="5"/>
  <c r="I138" i="5"/>
  <c r="AL137" i="5"/>
  <c r="AK137" i="5"/>
  <c r="AH137" i="5"/>
  <c r="AG137" i="5"/>
  <c r="AD137" i="5"/>
  <c r="AC137" i="5"/>
  <c r="Z137" i="5"/>
  <c r="Y137" i="5"/>
  <c r="V137" i="5"/>
  <c r="U137" i="5"/>
  <c r="R137" i="5"/>
  <c r="Q137" i="5"/>
  <c r="N137" i="5"/>
  <c r="M137" i="5"/>
  <c r="J137" i="5"/>
  <c r="I137" i="5"/>
  <c r="AL291" i="5"/>
  <c r="AK291" i="5"/>
  <c r="AH291" i="5"/>
  <c r="AG291" i="5"/>
  <c r="AD291" i="5"/>
  <c r="AC291" i="5"/>
  <c r="Z291" i="5"/>
  <c r="Y291" i="5"/>
  <c r="V291" i="5"/>
  <c r="U291" i="5"/>
  <c r="R291" i="5"/>
  <c r="Q291" i="5"/>
  <c r="N291" i="5"/>
  <c r="M291" i="5"/>
  <c r="J291" i="5"/>
  <c r="I291" i="5"/>
  <c r="AL145" i="5"/>
  <c r="AK145" i="5"/>
  <c r="AH145" i="5"/>
  <c r="AG145" i="5"/>
  <c r="AD145" i="5"/>
  <c r="AC145" i="5"/>
  <c r="Z145" i="5"/>
  <c r="Y145" i="5"/>
  <c r="V145" i="5"/>
  <c r="U145" i="5"/>
  <c r="R145" i="5"/>
  <c r="Q145" i="5"/>
  <c r="N145" i="5"/>
  <c r="M145" i="5"/>
  <c r="J145" i="5"/>
  <c r="I145" i="5"/>
  <c r="AL136" i="5"/>
  <c r="AK136" i="5"/>
  <c r="AH136" i="5"/>
  <c r="AG136" i="5"/>
  <c r="AD136" i="5"/>
  <c r="AC136" i="5"/>
  <c r="Z136" i="5"/>
  <c r="Y136" i="5"/>
  <c r="V136" i="5"/>
  <c r="U136" i="5"/>
  <c r="R136" i="5"/>
  <c r="Q136" i="5"/>
  <c r="N136" i="5"/>
  <c r="M136" i="5"/>
  <c r="J136" i="5"/>
  <c r="I136" i="5"/>
  <c r="AL34" i="5"/>
  <c r="AK34" i="5"/>
  <c r="AH34" i="5"/>
  <c r="AG34" i="5"/>
  <c r="AD34" i="5"/>
  <c r="AC34" i="5"/>
  <c r="Z34" i="5"/>
  <c r="Y34" i="5"/>
  <c r="V34" i="5"/>
  <c r="U34" i="5"/>
  <c r="R34" i="5"/>
  <c r="Q34" i="5"/>
  <c r="N34" i="5"/>
  <c r="M34" i="5"/>
  <c r="J34" i="5"/>
  <c r="I34" i="5"/>
  <c r="AL55" i="5"/>
  <c r="AK55" i="5"/>
  <c r="AH55" i="5"/>
  <c r="AG55" i="5"/>
  <c r="AD55" i="5"/>
  <c r="AC55" i="5"/>
  <c r="Z55" i="5"/>
  <c r="Y55" i="5"/>
  <c r="V55" i="5"/>
  <c r="U55" i="5"/>
  <c r="R55" i="5"/>
  <c r="Q55" i="5"/>
  <c r="N55" i="5"/>
  <c r="M55" i="5"/>
  <c r="J55" i="5"/>
  <c r="I55" i="5"/>
  <c r="AL7" i="5"/>
  <c r="AK7" i="5"/>
  <c r="AH7" i="5"/>
  <c r="AG7" i="5"/>
  <c r="AD7" i="5"/>
  <c r="AC7" i="5"/>
  <c r="Z7" i="5"/>
  <c r="Y7" i="5"/>
  <c r="V7" i="5"/>
  <c r="U7" i="5"/>
  <c r="R7" i="5"/>
  <c r="Q7" i="5"/>
  <c r="N7" i="5"/>
  <c r="M7" i="5"/>
  <c r="J7" i="5"/>
  <c r="I7" i="5"/>
  <c r="AL117" i="5"/>
  <c r="AK117" i="5"/>
  <c r="AH117" i="5"/>
  <c r="AG117" i="5"/>
  <c r="AD117" i="5"/>
  <c r="AC117" i="5"/>
  <c r="Z117" i="5"/>
  <c r="Y117" i="5"/>
  <c r="V117" i="5"/>
  <c r="U117" i="5"/>
  <c r="R117" i="5"/>
  <c r="Q117" i="5"/>
  <c r="N117" i="5"/>
  <c r="M117" i="5"/>
  <c r="J117" i="5"/>
  <c r="I117" i="5"/>
  <c r="AL109" i="5"/>
  <c r="AK109" i="5"/>
  <c r="AH109" i="5"/>
  <c r="AG109" i="5"/>
  <c r="AD109" i="5"/>
  <c r="AC109" i="5"/>
  <c r="Z109" i="5"/>
  <c r="Y109" i="5"/>
  <c r="V109" i="5"/>
  <c r="U109" i="5"/>
  <c r="R109" i="5"/>
  <c r="Q109" i="5"/>
  <c r="N109" i="5"/>
  <c r="M109" i="5"/>
  <c r="J109" i="5"/>
  <c r="I109" i="5"/>
  <c r="AL297" i="5"/>
  <c r="AK297" i="5"/>
  <c r="AH297" i="5"/>
  <c r="AG297" i="5"/>
  <c r="AD297" i="5"/>
  <c r="AC297" i="5"/>
  <c r="Z297" i="5"/>
  <c r="Y297" i="5"/>
  <c r="V297" i="5"/>
  <c r="U297" i="5"/>
  <c r="R297" i="5"/>
  <c r="Q297" i="5"/>
  <c r="N297" i="5"/>
  <c r="M297" i="5"/>
  <c r="J297" i="5"/>
  <c r="I297" i="5"/>
  <c r="AL83" i="5"/>
  <c r="AK83" i="5"/>
  <c r="AH83" i="5"/>
  <c r="AG83" i="5"/>
  <c r="AD83" i="5"/>
  <c r="AC83" i="5"/>
  <c r="Z83" i="5"/>
  <c r="Y83" i="5"/>
  <c r="V83" i="5"/>
  <c r="U83" i="5"/>
  <c r="R83" i="5"/>
  <c r="Q83" i="5"/>
  <c r="N83" i="5"/>
  <c r="M83" i="5"/>
  <c r="J83" i="5"/>
  <c r="I83" i="5"/>
  <c r="AL152" i="5"/>
  <c r="AK152" i="5"/>
  <c r="AH152" i="5"/>
  <c r="AG152" i="5"/>
  <c r="AD152" i="5"/>
  <c r="AC152" i="5"/>
  <c r="Z152" i="5"/>
  <c r="Y152" i="5"/>
  <c r="V152" i="5"/>
  <c r="U152" i="5"/>
  <c r="R152" i="5"/>
  <c r="Q152" i="5"/>
  <c r="N152" i="5"/>
  <c r="M152" i="5"/>
  <c r="J152" i="5"/>
  <c r="I152" i="5"/>
  <c r="AL217" i="5"/>
  <c r="AK217" i="5"/>
  <c r="AH217" i="5"/>
  <c r="AG217" i="5"/>
  <c r="AD217" i="5"/>
  <c r="AC217" i="5"/>
  <c r="Z217" i="5"/>
  <c r="Y217" i="5"/>
  <c r="V217" i="5"/>
  <c r="U217" i="5"/>
  <c r="R217" i="5"/>
  <c r="Q217" i="5"/>
  <c r="N217" i="5"/>
  <c r="M217" i="5"/>
  <c r="J217" i="5"/>
  <c r="I217" i="5"/>
  <c r="AL247" i="5"/>
  <c r="AK247" i="5"/>
  <c r="AH247" i="5"/>
  <c r="AG247" i="5"/>
  <c r="AD247" i="5"/>
  <c r="AC247" i="5"/>
  <c r="Z247" i="5"/>
  <c r="Y247" i="5"/>
  <c r="V247" i="5"/>
  <c r="U247" i="5"/>
  <c r="R247" i="5"/>
  <c r="Q247" i="5"/>
  <c r="N247" i="5"/>
  <c r="M247" i="5"/>
  <c r="J247" i="5"/>
  <c r="I247" i="5"/>
  <c r="AL97" i="5"/>
  <c r="AK97" i="5"/>
  <c r="AH97" i="5"/>
  <c r="AG97" i="5"/>
  <c r="AD97" i="5"/>
  <c r="AC97" i="5"/>
  <c r="Z97" i="5"/>
  <c r="Y97" i="5"/>
  <c r="V97" i="5"/>
  <c r="U97" i="5"/>
  <c r="R97" i="5"/>
  <c r="Q97" i="5"/>
  <c r="N97" i="5"/>
  <c r="M97" i="5"/>
  <c r="J97" i="5"/>
  <c r="I97" i="5"/>
  <c r="AL248" i="5"/>
  <c r="AK248" i="5"/>
  <c r="AH248" i="5"/>
  <c r="AG248" i="5"/>
  <c r="AD248" i="5"/>
  <c r="AC248" i="5"/>
  <c r="Z248" i="5"/>
  <c r="Y248" i="5"/>
  <c r="V248" i="5"/>
  <c r="U248" i="5"/>
  <c r="R248" i="5"/>
  <c r="Q248" i="5"/>
  <c r="N248" i="5"/>
  <c r="M248" i="5"/>
  <c r="J248" i="5"/>
  <c r="I248" i="5"/>
  <c r="AL213" i="5"/>
  <c r="AK213" i="5"/>
  <c r="AH213" i="5"/>
  <c r="AG213" i="5"/>
  <c r="AD213" i="5"/>
  <c r="AC213" i="5"/>
  <c r="Z213" i="5"/>
  <c r="Y213" i="5"/>
  <c r="V213" i="5"/>
  <c r="U213" i="5"/>
  <c r="R213" i="5"/>
  <c r="Q213" i="5"/>
  <c r="N213" i="5"/>
  <c r="M213" i="5"/>
  <c r="J213" i="5"/>
  <c r="I213" i="5"/>
  <c r="AL96" i="5"/>
  <c r="AK96" i="5"/>
  <c r="AH96" i="5"/>
  <c r="AG96" i="5"/>
  <c r="AD96" i="5"/>
  <c r="AC96" i="5"/>
  <c r="Z96" i="5"/>
  <c r="Y96" i="5"/>
  <c r="V96" i="5"/>
  <c r="U96" i="5"/>
  <c r="R96" i="5"/>
  <c r="Q96" i="5"/>
  <c r="N96" i="5"/>
  <c r="M96" i="5"/>
  <c r="J96" i="5"/>
  <c r="I96" i="5"/>
  <c r="AL31" i="5"/>
  <c r="AK31" i="5"/>
  <c r="AH31" i="5"/>
  <c r="AG31" i="5"/>
  <c r="AD31" i="5"/>
  <c r="AC31" i="5"/>
  <c r="Z31" i="5"/>
  <c r="Y31" i="5"/>
  <c r="V31" i="5"/>
  <c r="U31" i="5"/>
  <c r="R31" i="5"/>
  <c r="Q31" i="5"/>
  <c r="N31" i="5"/>
  <c r="M31" i="5"/>
  <c r="J31" i="5"/>
  <c r="I31" i="5"/>
  <c r="AL25" i="5"/>
  <c r="AK25" i="5"/>
  <c r="AH25" i="5"/>
  <c r="AG25" i="5"/>
  <c r="AD25" i="5"/>
  <c r="AC25" i="5"/>
  <c r="Z25" i="5"/>
  <c r="Y25" i="5"/>
  <c r="V25" i="5"/>
  <c r="U25" i="5"/>
  <c r="R25" i="5"/>
  <c r="Q25" i="5"/>
  <c r="N25" i="5"/>
  <c r="M25" i="5"/>
  <c r="J25" i="5"/>
  <c r="I25" i="5"/>
  <c r="AL85" i="5"/>
  <c r="AK85" i="5"/>
  <c r="AH85" i="5"/>
  <c r="AG85" i="5"/>
  <c r="AD85" i="5"/>
  <c r="AC85" i="5"/>
  <c r="Z85" i="5"/>
  <c r="Y85" i="5"/>
  <c r="V85" i="5"/>
  <c r="U85" i="5"/>
  <c r="R85" i="5"/>
  <c r="Q85" i="5"/>
  <c r="N85" i="5"/>
  <c r="M85" i="5"/>
  <c r="J85" i="5"/>
  <c r="I85" i="5"/>
  <c r="AL87" i="5"/>
  <c r="AK87" i="5"/>
  <c r="AH87" i="5"/>
  <c r="AG87" i="5"/>
  <c r="AD87" i="5"/>
  <c r="AC87" i="5"/>
  <c r="Z87" i="5"/>
  <c r="Y87" i="5"/>
  <c r="V87" i="5"/>
  <c r="U87" i="5"/>
  <c r="R87" i="5"/>
  <c r="Q87" i="5"/>
  <c r="N87" i="5"/>
  <c r="M87" i="5"/>
  <c r="J87" i="5"/>
  <c r="I87" i="5"/>
  <c r="AL122" i="5"/>
  <c r="AK122" i="5"/>
  <c r="AH122" i="5"/>
  <c r="AG122" i="5"/>
  <c r="AD122" i="5"/>
  <c r="AC122" i="5"/>
  <c r="Z122" i="5"/>
  <c r="Y122" i="5"/>
  <c r="V122" i="5"/>
  <c r="U122" i="5"/>
  <c r="R122" i="5"/>
  <c r="Q122" i="5"/>
  <c r="N122" i="5"/>
  <c r="M122" i="5"/>
  <c r="J122" i="5"/>
  <c r="I122" i="5"/>
  <c r="AL224" i="5"/>
  <c r="AK224" i="5"/>
  <c r="AH224" i="5"/>
  <c r="AG224" i="5"/>
  <c r="AD224" i="5"/>
  <c r="AC224" i="5"/>
  <c r="Z224" i="5"/>
  <c r="Y224" i="5"/>
  <c r="V224" i="5"/>
  <c r="U224" i="5"/>
  <c r="R224" i="5"/>
  <c r="Q224" i="5"/>
  <c r="N224" i="5"/>
  <c r="M224" i="5"/>
  <c r="J224" i="5"/>
  <c r="I224" i="5"/>
  <c r="AL211" i="5"/>
  <c r="AK211" i="5"/>
  <c r="AH211" i="5"/>
  <c r="AG211" i="5"/>
  <c r="AD211" i="5"/>
  <c r="AC211" i="5"/>
  <c r="Z211" i="5"/>
  <c r="Y211" i="5"/>
  <c r="V211" i="5"/>
  <c r="U211" i="5"/>
  <c r="R211" i="5"/>
  <c r="Q211" i="5"/>
  <c r="N211" i="5"/>
  <c r="M211" i="5"/>
  <c r="J211" i="5"/>
  <c r="I211" i="5"/>
  <c r="AL135" i="5"/>
  <c r="AK135" i="5"/>
  <c r="AH135" i="5"/>
  <c r="AG135" i="5"/>
  <c r="AD135" i="5"/>
  <c r="AC135" i="5"/>
  <c r="Z135" i="5"/>
  <c r="Y135" i="5"/>
  <c r="V135" i="5"/>
  <c r="U135" i="5"/>
  <c r="R135" i="5"/>
  <c r="Q135" i="5"/>
  <c r="N135" i="5"/>
  <c r="M135" i="5"/>
  <c r="J135" i="5"/>
  <c r="I135" i="5"/>
  <c r="AL150" i="5"/>
  <c r="AK150" i="5"/>
  <c r="AH150" i="5"/>
  <c r="AG150" i="5"/>
  <c r="AD150" i="5"/>
  <c r="AC150" i="5"/>
  <c r="Z150" i="5"/>
  <c r="Y150" i="5"/>
  <c r="V150" i="5"/>
  <c r="U150" i="5"/>
  <c r="R150" i="5"/>
  <c r="Q150" i="5"/>
  <c r="N150" i="5"/>
  <c r="M150" i="5"/>
  <c r="J150" i="5"/>
  <c r="I150" i="5"/>
  <c r="AL98" i="5"/>
  <c r="AK98" i="5"/>
  <c r="AH98" i="5"/>
  <c r="AG98" i="5"/>
  <c r="AD98" i="5"/>
  <c r="AC98" i="5"/>
  <c r="Z98" i="5"/>
  <c r="Y98" i="5"/>
  <c r="V98" i="5"/>
  <c r="U98" i="5"/>
  <c r="R98" i="5"/>
  <c r="Q98" i="5"/>
  <c r="N98" i="5"/>
  <c r="M98" i="5"/>
  <c r="J98" i="5"/>
  <c r="I98" i="5"/>
  <c r="AL210" i="5"/>
  <c r="AK210" i="5"/>
  <c r="AH210" i="5"/>
  <c r="AG210" i="5"/>
  <c r="AD210" i="5"/>
  <c r="AC210" i="5"/>
  <c r="Z210" i="5"/>
  <c r="Y210" i="5"/>
  <c r="V210" i="5"/>
  <c r="U210" i="5"/>
  <c r="R210" i="5"/>
  <c r="Q210" i="5"/>
  <c r="N210" i="5"/>
  <c r="M210" i="5"/>
  <c r="J210" i="5"/>
  <c r="I210" i="5"/>
  <c r="AL134" i="5"/>
  <c r="AK134" i="5"/>
  <c r="AH134" i="5"/>
  <c r="AG134" i="5"/>
  <c r="AD134" i="5"/>
  <c r="AC134" i="5"/>
  <c r="Z134" i="5"/>
  <c r="Y134" i="5"/>
  <c r="V134" i="5"/>
  <c r="U134" i="5"/>
  <c r="R134" i="5"/>
  <c r="Q134" i="5"/>
  <c r="N134" i="5"/>
  <c r="M134" i="5"/>
  <c r="J134" i="5"/>
  <c r="I134" i="5"/>
  <c r="AL10" i="5"/>
  <c r="AK10" i="5"/>
  <c r="AH10" i="5"/>
  <c r="AG10" i="5"/>
  <c r="AD10" i="5"/>
  <c r="AC10" i="5"/>
  <c r="Z10" i="5"/>
  <c r="Y10" i="5"/>
  <c r="V10" i="5"/>
  <c r="U10" i="5"/>
  <c r="R10" i="5"/>
  <c r="Q10" i="5"/>
  <c r="N10" i="5"/>
  <c r="M10" i="5"/>
  <c r="J10" i="5"/>
  <c r="I10" i="5"/>
  <c r="AL289" i="5"/>
  <c r="AK289" i="5"/>
  <c r="AH289" i="5"/>
  <c r="AG289" i="5"/>
  <c r="AD289" i="5"/>
  <c r="AC289" i="5"/>
  <c r="Z289" i="5"/>
  <c r="Y289" i="5"/>
  <c r="V289" i="5"/>
  <c r="U289" i="5"/>
  <c r="R289" i="5"/>
  <c r="Q289" i="5"/>
  <c r="N289" i="5"/>
  <c r="M289" i="5"/>
  <c r="J289" i="5"/>
  <c r="I289" i="5"/>
  <c r="AL132" i="5"/>
  <c r="AK132" i="5"/>
  <c r="AH132" i="5"/>
  <c r="AG132" i="5"/>
  <c r="AD132" i="5"/>
  <c r="AC132" i="5"/>
  <c r="Z132" i="5"/>
  <c r="Y132" i="5"/>
  <c r="V132" i="5"/>
  <c r="U132" i="5"/>
  <c r="R132" i="5"/>
  <c r="Q132" i="5"/>
  <c r="N132" i="5"/>
  <c r="M132" i="5"/>
  <c r="J132" i="5"/>
  <c r="I132" i="5"/>
  <c r="AL166" i="5"/>
  <c r="AK166" i="5"/>
  <c r="AH166" i="5"/>
  <c r="AG166" i="5"/>
  <c r="AD166" i="5"/>
  <c r="AC166" i="5"/>
  <c r="Z166" i="5"/>
  <c r="Y166" i="5"/>
  <c r="V166" i="5"/>
  <c r="U166" i="5"/>
  <c r="R166" i="5"/>
  <c r="Q166" i="5"/>
  <c r="N166" i="5"/>
  <c r="M166" i="5"/>
  <c r="J166" i="5"/>
  <c r="I166" i="5"/>
  <c r="AL9" i="5"/>
  <c r="AK9" i="5"/>
  <c r="AH9" i="5"/>
  <c r="AG9" i="5"/>
  <c r="AD9" i="5"/>
  <c r="AC9" i="5"/>
  <c r="Z9" i="5"/>
  <c r="Y9" i="5"/>
  <c r="V9" i="5"/>
  <c r="U9" i="5"/>
  <c r="R9" i="5"/>
  <c r="Q9" i="5"/>
  <c r="N9" i="5"/>
  <c r="M9" i="5"/>
  <c r="J9" i="5"/>
  <c r="I9" i="5"/>
  <c r="AL125" i="5"/>
  <c r="AK125" i="5"/>
  <c r="AH125" i="5"/>
  <c r="AG125" i="5"/>
  <c r="AD125" i="5"/>
  <c r="AC125" i="5"/>
  <c r="Z125" i="5"/>
  <c r="Y125" i="5"/>
  <c r="V125" i="5"/>
  <c r="U125" i="5"/>
  <c r="R125" i="5"/>
  <c r="Q125" i="5"/>
  <c r="N125" i="5"/>
  <c r="M125" i="5"/>
  <c r="J125" i="5"/>
  <c r="I125" i="5"/>
  <c r="AL270" i="5"/>
  <c r="AK270" i="5"/>
  <c r="AH270" i="5"/>
  <c r="AG270" i="5"/>
  <c r="AD270" i="5"/>
  <c r="AC270" i="5"/>
  <c r="Z270" i="5"/>
  <c r="Y270" i="5"/>
  <c r="V270" i="5"/>
  <c r="U270" i="5"/>
  <c r="R270" i="5"/>
  <c r="Q270" i="5"/>
  <c r="N270" i="5"/>
  <c r="M270" i="5"/>
  <c r="J270" i="5"/>
  <c r="I270" i="5"/>
  <c r="AL162" i="5"/>
  <c r="AK162" i="5"/>
  <c r="AH162" i="5"/>
  <c r="AG162" i="5"/>
  <c r="AD162" i="5"/>
  <c r="AC162" i="5"/>
  <c r="Z162" i="5"/>
  <c r="Y162" i="5"/>
  <c r="V162" i="5"/>
  <c r="U162" i="5"/>
  <c r="R162" i="5"/>
  <c r="Q162" i="5"/>
  <c r="N162" i="5"/>
  <c r="M162" i="5"/>
  <c r="J162" i="5"/>
  <c r="I162" i="5"/>
  <c r="AL50" i="5"/>
  <c r="AK50" i="5"/>
  <c r="AH50" i="5"/>
  <c r="AG50" i="5"/>
  <c r="AD50" i="5"/>
  <c r="AC50" i="5"/>
  <c r="Z50" i="5"/>
  <c r="Y50" i="5"/>
  <c r="V50" i="5"/>
  <c r="U50" i="5"/>
  <c r="R50" i="5"/>
  <c r="Q50" i="5"/>
  <c r="N50" i="5"/>
  <c r="M50" i="5"/>
  <c r="J50" i="5"/>
  <c r="I50" i="5"/>
  <c r="AL174" i="5"/>
  <c r="AK174" i="5"/>
  <c r="AH174" i="5"/>
  <c r="AG174" i="5"/>
  <c r="AD174" i="5"/>
  <c r="AC174" i="5"/>
  <c r="Z174" i="5"/>
  <c r="Y174" i="5"/>
  <c r="V174" i="5"/>
  <c r="U174" i="5"/>
  <c r="R174" i="5"/>
  <c r="Q174" i="5"/>
  <c r="N174" i="5"/>
  <c r="M174" i="5"/>
  <c r="J174" i="5"/>
  <c r="I174" i="5"/>
  <c r="AL32" i="5"/>
  <c r="AK32" i="5"/>
  <c r="AH32" i="5"/>
  <c r="AG32" i="5"/>
  <c r="AD32" i="5"/>
  <c r="AC32" i="5"/>
  <c r="Z32" i="5"/>
  <c r="Y32" i="5"/>
  <c r="V32" i="5"/>
  <c r="U32" i="5"/>
  <c r="R32" i="5"/>
  <c r="Q32" i="5"/>
  <c r="N32" i="5"/>
  <c r="M32" i="5"/>
  <c r="J32" i="5"/>
  <c r="I32" i="5"/>
  <c r="AL111" i="5"/>
  <c r="AK111" i="5"/>
  <c r="AH111" i="5"/>
  <c r="AG111" i="5"/>
  <c r="AD111" i="5"/>
  <c r="AC111" i="5"/>
  <c r="Z111" i="5"/>
  <c r="Y111" i="5"/>
  <c r="V111" i="5"/>
  <c r="U111" i="5"/>
  <c r="R111" i="5"/>
  <c r="Q111" i="5"/>
  <c r="N111" i="5"/>
  <c r="M111" i="5"/>
  <c r="J111" i="5"/>
  <c r="I111" i="5"/>
  <c r="AL65" i="5"/>
  <c r="AK65" i="5"/>
  <c r="AH65" i="5"/>
  <c r="AG65" i="5"/>
  <c r="AD65" i="5"/>
  <c r="AC65" i="5"/>
  <c r="Z65" i="5"/>
  <c r="Y65" i="5"/>
  <c r="V65" i="5"/>
  <c r="U65" i="5"/>
  <c r="R65" i="5"/>
  <c r="Q65" i="5"/>
  <c r="N65" i="5"/>
  <c r="M65" i="5"/>
  <c r="J65" i="5"/>
  <c r="I65" i="5"/>
  <c r="AL120" i="5"/>
  <c r="AK120" i="5"/>
  <c r="AH120" i="5"/>
  <c r="AG120" i="5"/>
  <c r="AD120" i="5"/>
  <c r="AC120" i="5"/>
  <c r="Z120" i="5"/>
  <c r="Y120" i="5"/>
  <c r="V120" i="5"/>
  <c r="U120" i="5"/>
  <c r="R120" i="5"/>
  <c r="Q120" i="5"/>
  <c r="N120" i="5"/>
  <c r="M120" i="5"/>
  <c r="J120" i="5"/>
  <c r="I120" i="5"/>
  <c r="AL99" i="5"/>
  <c r="AK99" i="5"/>
  <c r="AH99" i="5"/>
  <c r="AG99" i="5"/>
  <c r="AD99" i="5"/>
  <c r="AC99" i="5"/>
  <c r="Z99" i="5"/>
  <c r="Y99" i="5"/>
  <c r="V99" i="5"/>
  <c r="U99" i="5"/>
  <c r="R99" i="5"/>
  <c r="Q99" i="5"/>
  <c r="N99" i="5"/>
  <c r="M99" i="5"/>
  <c r="J99" i="5"/>
  <c r="I99" i="5"/>
  <c r="AL171" i="5"/>
  <c r="AK171" i="5"/>
  <c r="AH171" i="5"/>
  <c r="AG171" i="5"/>
  <c r="AD171" i="5"/>
  <c r="AC171" i="5"/>
  <c r="Z171" i="5"/>
  <c r="Y171" i="5"/>
  <c r="V171" i="5"/>
  <c r="U171" i="5"/>
  <c r="R171" i="5"/>
  <c r="Q171" i="5"/>
  <c r="N171" i="5"/>
  <c r="M171" i="5"/>
  <c r="J171" i="5"/>
  <c r="I171" i="5"/>
  <c r="AL151" i="5"/>
  <c r="AK151" i="5"/>
  <c r="AH151" i="5"/>
  <c r="AG151" i="5"/>
  <c r="AD151" i="5"/>
  <c r="AC151" i="5"/>
  <c r="Z151" i="5"/>
  <c r="Y151" i="5"/>
  <c r="V151" i="5"/>
  <c r="U151" i="5"/>
  <c r="R151" i="5"/>
  <c r="Q151" i="5"/>
  <c r="N151" i="5"/>
  <c r="M151" i="5"/>
  <c r="J151" i="5"/>
  <c r="I151" i="5"/>
  <c r="AL90" i="5"/>
  <c r="AK90" i="5"/>
  <c r="AH90" i="5"/>
  <c r="AG90" i="5"/>
  <c r="AD90" i="5"/>
  <c r="AC90" i="5"/>
  <c r="Z90" i="5"/>
  <c r="Y90" i="5"/>
  <c r="V90" i="5"/>
  <c r="U90" i="5"/>
  <c r="R90" i="5"/>
  <c r="Q90" i="5"/>
  <c r="N90" i="5"/>
  <c r="M90" i="5"/>
  <c r="J90" i="5"/>
  <c r="I90" i="5"/>
  <c r="AL271" i="5"/>
  <c r="AK271" i="5"/>
  <c r="AH271" i="5"/>
  <c r="AG271" i="5"/>
  <c r="AD271" i="5"/>
  <c r="AC271" i="5"/>
  <c r="Z271" i="5"/>
  <c r="Y271" i="5"/>
  <c r="V271" i="5"/>
  <c r="U271" i="5"/>
  <c r="R271" i="5"/>
  <c r="Q271" i="5"/>
  <c r="N271" i="5"/>
  <c r="M271" i="5"/>
  <c r="J271" i="5"/>
  <c r="I271" i="5"/>
  <c r="AL266" i="5"/>
  <c r="AK266" i="5"/>
  <c r="AH266" i="5"/>
  <c r="AG266" i="5"/>
  <c r="AD266" i="5"/>
  <c r="AC266" i="5"/>
  <c r="Z266" i="5"/>
  <c r="Y266" i="5"/>
  <c r="V266" i="5"/>
  <c r="U266" i="5"/>
  <c r="R266" i="5"/>
  <c r="Q266" i="5"/>
  <c r="N266" i="5"/>
  <c r="M266" i="5"/>
  <c r="J266" i="5"/>
  <c r="I266" i="5"/>
  <c r="AL279" i="5"/>
  <c r="AK279" i="5"/>
  <c r="AH279" i="5"/>
  <c r="AG279" i="5"/>
  <c r="AD279" i="5"/>
  <c r="AC279" i="5"/>
  <c r="Z279" i="5"/>
  <c r="Y279" i="5"/>
  <c r="V279" i="5"/>
  <c r="U279" i="5"/>
  <c r="R279" i="5"/>
  <c r="Q279" i="5"/>
  <c r="N279" i="5"/>
  <c r="M279" i="5"/>
  <c r="J279" i="5"/>
  <c r="I279" i="5"/>
  <c r="AL86" i="5"/>
  <c r="AK86" i="5"/>
  <c r="AH86" i="5"/>
  <c r="AG86" i="5"/>
  <c r="AD86" i="5"/>
  <c r="AC86" i="5"/>
  <c r="Z86" i="5"/>
  <c r="Y86" i="5"/>
  <c r="V86" i="5"/>
  <c r="U86" i="5"/>
  <c r="R86" i="5"/>
  <c r="Q86" i="5"/>
  <c r="N86" i="5"/>
  <c r="M86" i="5"/>
  <c r="J86" i="5"/>
  <c r="I86" i="5"/>
  <c r="AL216" i="5"/>
  <c r="AK216" i="5"/>
  <c r="AH216" i="5"/>
  <c r="AG216" i="5"/>
  <c r="AD216" i="5"/>
  <c r="AC216" i="5"/>
  <c r="Z216" i="5"/>
  <c r="Y216" i="5"/>
  <c r="V216" i="5"/>
  <c r="U216" i="5"/>
  <c r="R216" i="5"/>
  <c r="Q216" i="5"/>
  <c r="N216" i="5"/>
  <c r="M216" i="5"/>
  <c r="J216" i="5"/>
  <c r="I216" i="5"/>
  <c r="AL259" i="5"/>
  <c r="AK259" i="5"/>
  <c r="AH259" i="5"/>
  <c r="AG259" i="5"/>
  <c r="AD259" i="5"/>
  <c r="AC259" i="5"/>
  <c r="Z259" i="5"/>
  <c r="Y259" i="5"/>
  <c r="V259" i="5"/>
  <c r="U259" i="5"/>
  <c r="R259" i="5"/>
  <c r="Q259" i="5"/>
  <c r="N259" i="5"/>
  <c r="M259" i="5"/>
  <c r="J259" i="5"/>
  <c r="I259" i="5"/>
  <c r="AL261" i="5"/>
  <c r="AK261" i="5"/>
  <c r="AH261" i="5"/>
  <c r="AG261" i="5"/>
  <c r="AD261" i="5"/>
  <c r="AC261" i="5"/>
  <c r="Z261" i="5"/>
  <c r="Y261" i="5"/>
  <c r="V261" i="5"/>
  <c r="U261" i="5"/>
  <c r="R261" i="5"/>
  <c r="Q261" i="5"/>
  <c r="N261" i="5"/>
  <c r="M261" i="5"/>
  <c r="J261" i="5"/>
  <c r="I261" i="5"/>
  <c r="AL255" i="5"/>
  <c r="AK255" i="5"/>
  <c r="AH255" i="5"/>
  <c r="AG255" i="5"/>
  <c r="AD255" i="5"/>
  <c r="AC255" i="5"/>
  <c r="Z255" i="5"/>
  <c r="Y255" i="5"/>
  <c r="V255" i="5"/>
  <c r="U255" i="5"/>
  <c r="R255" i="5"/>
  <c r="Q255" i="5"/>
  <c r="N255" i="5"/>
  <c r="M255" i="5"/>
  <c r="J255" i="5"/>
  <c r="I255" i="5"/>
  <c r="AL164" i="5"/>
  <c r="AK164" i="5"/>
  <c r="AH164" i="5"/>
  <c r="AG164" i="5"/>
  <c r="AD164" i="5"/>
  <c r="AC164" i="5"/>
  <c r="Z164" i="5"/>
  <c r="Y164" i="5"/>
  <c r="V164" i="5"/>
  <c r="U164" i="5"/>
  <c r="R164" i="5"/>
  <c r="Q164" i="5"/>
  <c r="N164" i="5"/>
  <c r="M164" i="5"/>
  <c r="J164" i="5"/>
  <c r="I164" i="5"/>
  <c r="AL173" i="5"/>
  <c r="AK173" i="5"/>
  <c r="AH173" i="5"/>
  <c r="AG173" i="5"/>
  <c r="AD173" i="5"/>
  <c r="AC173" i="5"/>
  <c r="Z173" i="5"/>
  <c r="Y173" i="5"/>
  <c r="V173" i="5"/>
  <c r="U173" i="5"/>
  <c r="R173" i="5"/>
  <c r="Q173" i="5"/>
  <c r="N173" i="5"/>
  <c r="M173" i="5"/>
  <c r="J173" i="5"/>
  <c r="I173" i="5"/>
  <c r="AL89" i="5"/>
  <c r="AK89" i="5"/>
  <c r="AH89" i="5"/>
  <c r="AG89" i="5"/>
  <c r="AD89" i="5"/>
  <c r="AC89" i="5"/>
  <c r="Z89" i="5"/>
  <c r="Y89" i="5"/>
  <c r="V89" i="5"/>
  <c r="U89" i="5"/>
  <c r="R89" i="5"/>
  <c r="Q89" i="5"/>
  <c r="N89" i="5"/>
  <c r="M89" i="5"/>
  <c r="J89" i="5"/>
  <c r="I89" i="5"/>
  <c r="AL18" i="5"/>
  <c r="AK18" i="5"/>
  <c r="AH18" i="5"/>
  <c r="AG18" i="5"/>
  <c r="AD18" i="5"/>
  <c r="AC18" i="5"/>
  <c r="Z18" i="5"/>
  <c r="Y18" i="5"/>
  <c r="V18" i="5"/>
  <c r="U18" i="5"/>
  <c r="R18" i="5"/>
  <c r="Q18" i="5"/>
  <c r="N18" i="5"/>
  <c r="M18" i="5"/>
  <c r="J18" i="5"/>
  <c r="I18" i="5"/>
  <c r="AL296" i="5"/>
  <c r="AK296" i="5"/>
  <c r="AH296" i="5"/>
  <c r="AG296" i="5"/>
  <c r="AD296" i="5"/>
  <c r="AC296" i="5"/>
  <c r="Z296" i="5"/>
  <c r="Y296" i="5"/>
  <c r="V296" i="5"/>
  <c r="U296" i="5"/>
  <c r="R296" i="5"/>
  <c r="Q296" i="5"/>
  <c r="N296" i="5"/>
  <c r="M296" i="5"/>
  <c r="J296" i="5"/>
  <c r="I296" i="5"/>
  <c r="AL280" i="5"/>
  <c r="AK280" i="5"/>
  <c r="AH280" i="5"/>
  <c r="AG280" i="5"/>
  <c r="AD280" i="5"/>
  <c r="AC280" i="5"/>
  <c r="Z280" i="5"/>
  <c r="Y280" i="5"/>
  <c r="V280" i="5"/>
  <c r="U280" i="5"/>
  <c r="R280" i="5"/>
  <c r="Q280" i="5"/>
  <c r="N280" i="5"/>
  <c r="M280" i="5"/>
  <c r="J280" i="5"/>
  <c r="I280" i="5"/>
  <c r="AL81" i="5"/>
  <c r="AK81" i="5"/>
  <c r="AH81" i="5"/>
  <c r="AG81" i="5"/>
  <c r="AD81" i="5"/>
  <c r="AC81" i="5"/>
  <c r="Z81" i="5"/>
  <c r="Y81" i="5"/>
  <c r="V81" i="5"/>
  <c r="U81" i="5"/>
  <c r="R81" i="5"/>
  <c r="Q81" i="5"/>
  <c r="N81" i="5"/>
  <c r="M81" i="5"/>
  <c r="J81" i="5"/>
  <c r="I81" i="5"/>
  <c r="AL268" i="5"/>
  <c r="AK268" i="5"/>
  <c r="AH268" i="5"/>
  <c r="AG268" i="5"/>
  <c r="AD268" i="5"/>
  <c r="AC268" i="5"/>
  <c r="Z268" i="5"/>
  <c r="Y268" i="5"/>
  <c r="V268" i="5"/>
  <c r="U268" i="5"/>
  <c r="R268" i="5"/>
  <c r="Q268" i="5"/>
  <c r="N268" i="5"/>
  <c r="M268" i="5"/>
  <c r="J268" i="5"/>
  <c r="I268" i="5"/>
  <c r="AL104" i="5"/>
  <c r="AK104" i="5"/>
  <c r="AH104" i="5"/>
  <c r="AG104" i="5"/>
  <c r="AD104" i="5"/>
  <c r="AC104" i="5"/>
  <c r="Z104" i="5"/>
  <c r="Y104" i="5"/>
  <c r="V104" i="5"/>
  <c r="U104" i="5"/>
  <c r="R104" i="5"/>
  <c r="Q104" i="5"/>
  <c r="N104" i="5"/>
  <c r="M104" i="5"/>
  <c r="J104" i="5"/>
  <c r="I104" i="5"/>
  <c r="AL40" i="5"/>
  <c r="AK40" i="5"/>
  <c r="AH40" i="5"/>
  <c r="AG40" i="5"/>
  <c r="AD40" i="5"/>
  <c r="AC40" i="5"/>
  <c r="Z40" i="5"/>
  <c r="Y40" i="5"/>
  <c r="V40" i="5"/>
  <c r="U40" i="5"/>
  <c r="R40" i="5"/>
  <c r="Q40" i="5"/>
  <c r="N40" i="5"/>
  <c r="M40" i="5"/>
  <c r="J40" i="5"/>
  <c r="I40" i="5"/>
  <c r="AL225" i="5"/>
  <c r="AK225" i="5"/>
  <c r="AH225" i="5"/>
  <c r="AG225" i="5"/>
  <c r="AD225" i="5"/>
  <c r="AC225" i="5"/>
  <c r="Z225" i="5"/>
  <c r="Y225" i="5"/>
  <c r="V225" i="5"/>
  <c r="U225" i="5"/>
  <c r="R225" i="5"/>
  <c r="Q225" i="5"/>
  <c r="N225" i="5"/>
  <c r="M225" i="5"/>
  <c r="J225" i="5"/>
  <c r="I225" i="5"/>
  <c r="AL179" i="5"/>
  <c r="AK179" i="5"/>
  <c r="AH179" i="5"/>
  <c r="AG179" i="5"/>
  <c r="AD179" i="5"/>
  <c r="AC179" i="5"/>
  <c r="Z179" i="5"/>
  <c r="Y179" i="5"/>
  <c r="V179" i="5"/>
  <c r="U179" i="5"/>
  <c r="R179" i="5"/>
  <c r="Q179" i="5"/>
  <c r="N179" i="5"/>
  <c r="M179" i="5"/>
  <c r="J179" i="5"/>
  <c r="I179" i="5"/>
  <c r="AL38" i="5"/>
  <c r="AK38" i="5"/>
  <c r="AH38" i="5"/>
  <c r="AG38" i="5"/>
  <c r="AD38" i="5"/>
  <c r="AC38" i="5"/>
  <c r="Z38" i="5"/>
  <c r="Y38" i="5"/>
  <c r="V38" i="5"/>
  <c r="U38" i="5"/>
  <c r="R38" i="5"/>
  <c r="Q38" i="5"/>
  <c r="N38" i="5"/>
  <c r="M38" i="5"/>
  <c r="J38" i="5"/>
  <c r="I38" i="5"/>
  <c r="AL113" i="5"/>
  <c r="AK113" i="5"/>
  <c r="AH113" i="5"/>
  <c r="AG113" i="5"/>
  <c r="AD113" i="5"/>
  <c r="AC113" i="5"/>
  <c r="Z113" i="5"/>
  <c r="Y113" i="5"/>
  <c r="V113" i="5"/>
  <c r="U113" i="5"/>
  <c r="R113" i="5"/>
  <c r="Q113" i="5"/>
  <c r="N113" i="5"/>
  <c r="M113" i="5"/>
  <c r="J113" i="5"/>
  <c r="I113" i="5"/>
  <c r="AL246" i="5"/>
  <c r="AK246" i="5"/>
  <c r="AH246" i="5"/>
  <c r="AG246" i="5"/>
  <c r="AD246" i="5"/>
  <c r="AC246" i="5"/>
  <c r="Z246" i="5"/>
  <c r="Y246" i="5"/>
  <c r="V246" i="5"/>
  <c r="U246" i="5"/>
  <c r="R246" i="5"/>
  <c r="Q246" i="5"/>
  <c r="N246" i="5"/>
  <c r="M246" i="5"/>
  <c r="J246" i="5"/>
  <c r="I246" i="5"/>
  <c r="AL77" i="5"/>
  <c r="AK77" i="5"/>
  <c r="AH77" i="5"/>
  <c r="AG77" i="5"/>
  <c r="AD77" i="5"/>
  <c r="AC77" i="5"/>
  <c r="Z77" i="5"/>
  <c r="Y77" i="5"/>
  <c r="V77" i="5"/>
  <c r="U77" i="5"/>
  <c r="R77" i="5"/>
  <c r="Q77" i="5"/>
  <c r="N77" i="5"/>
  <c r="M77" i="5"/>
  <c r="J77" i="5"/>
  <c r="I77" i="5"/>
  <c r="AL298" i="5"/>
  <c r="AK298" i="5"/>
  <c r="AH298" i="5"/>
  <c r="AG298" i="5"/>
  <c r="AD298" i="5"/>
  <c r="AC298" i="5"/>
  <c r="Z298" i="5"/>
  <c r="Y298" i="5"/>
  <c r="V298" i="5"/>
  <c r="U298" i="5"/>
  <c r="R298" i="5"/>
  <c r="Q298" i="5"/>
  <c r="N298" i="5"/>
  <c r="M298" i="5"/>
  <c r="J298" i="5"/>
  <c r="I298" i="5"/>
  <c r="AL209" i="5"/>
  <c r="AK209" i="5"/>
  <c r="AH209" i="5"/>
  <c r="AG209" i="5"/>
  <c r="AD209" i="5"/>
  <c r="AC209" i="5"/>
  <c r="Z209" i="5"/>
  <c r="Y209" i="5"/>
  <c r="V209" i="5"/>
  <c r="U209" i="5"/>
  <c r="R209" i="5"/>
  <c r="Q209" i="5"/>
  <c r="N209" i="5"/>
  <c r="M209" i="5"/>
  <c r="J209" i="5"/>
  <c r="I209" i="5"/>
  <c r="AL106" i="5"/>
  <c r="AK106" i="5"/>
  <c r="AH106" i="5"/>
  <c r="AG106" i="5"/>
  <c r="AD106" i="5"/>
  <c r="AC106" i="5"/>
  <c r="Z106" i="5"/>
  <c r="Y106" i="5"/>
  <c r="V106" i="5"/>
  <c r="U106" i="5"/>
  <c r="R106" i="5"/>
  <c r="Q106" i="5"/>
  <c r="N106" i="5"/>
  <c r="M106" i="5"/>
  <c r="J106" i="5"/>
  <c r="I106" i="5"/>
  <c r="AL22" i="5"/>
  <c r="AK22" i="5"/>
  <c r="AH22" i="5"/>
  <c r="AG22" i="5"/>
  <c r="AD22" i="5"/>
  <c r="AC22" i="5"/>
  <c r="Z22" i="5"/>
  <c r="Y22" i="5"/>
  <c r="V22" i="5"/>
  <c r="U22" i="5"/>
  <c r="R22" i="5"/>
  <c r="Q22" i="5"/>
  <c r="N22" i="5"/>
  <c r="M22" i="5"/>
  <c r="J22" i="5"/>
  <c r="I22" i="5"/>
  <c r="AL245" i="5"/>
  <c r="AK245" i="5"/>
  <c r="AH245" i="5"/>
  <c r="AG245" i="5"/>
  <c r="AD245" i="5"/>
  <c r="AC245" i="5"/>
  <c r="Z245" i="5"/>
  <c r="Y245" i="5"/>
  <c r="V245" i="5"/>
  <c r="U245" i="5"/>
  <c r="R245" i="5"/>
  <c r="Q245" i="5"/>
  <c r="N245" i="5"/>
  <c r="M245" i="5"/>
  <c r="J245" i="5"/>
  <c r="I245" i="5"/>
  <c r="AL180" i="5"/>
  <c r="AK180" i="5"/>
  <c r="AH180" i="5"/>
  <c r="AG180" i="5"/>
  <c r="AD180" i="5"/>
  <c r="AC180" i="5"/>
  <c r="Z180" i="5"/>
  <c r="Y180" i="5"/>
  <c r="V180" i="5"/>
  <c r="U180" i="5"/>
  <c r="R180" i="5"/>
  <c r="Q180" i="5"/>
  <c r="N180" i="5"/>
  <c r="M180" i="5"/>
  <c r="J180" i="5"/>
  <c r="I180" i="5"/>
  <c r="AL170" i="5"/>
  <c r="AK170" i="5"/>
  <c r="AH170" i="5"/>
  <c r="AG170" i="5"/>
  <c r="AD170" i="5"/>
  <c r="AC170" i="5"/>
  <c r="Z170" i="5"/>
  <c r="Y170" i="5"/>
  <c r="V170" i="5"/>
  <c r="U170" i="5"/>
  <c r="R170" i="5"/>
  <c r="Q170" i="5"/>
  <c r="N170" i="5"/>
  <c r="M170" i="5"/>
  <c r="J170" i="5"/>
  <c r="I170" i="5"/>
  <c r="AL282" i="5"/>
  <c r="AK282" i="5"/>
  <c r="AH282" i="5"/>
  <c r="AG282" i="5"/>
  <c r="AD282" i="5"/>
  <c r="AC282" i="5"/>
  <c r="Z282" i="5"/>
  <c r="Y282" i="5"/>
  <c r="V282" i="5"/>
  <c r="U282" i="5"/>
  <c r="R282" i="5"/>
  <c r="Q282" i="5"/>
  <c r="N282" i="5"/>
  <c r="M282" i="5"/>
  <c r="J282" i="5"/>
  <c r="I282" i="5"/>
  <c r="AL129" i="5"/>
  <c r="AK129" i="5"/>
  <c r="AH129" i="5"/>
  <c r="AG129" i="5"/>
  <c r="AD129" i="5"/>
  <c r="AC129" i="5"/>
  <c r="Z129" i="5"/>
  <c r="Y129" i="5"/>
  <c r="V129" i="5"/>
  <c r="U129" i="5"/>
  <c r="R129" i="5"/>
  <c r="Q129" i="5"/>
  <c r="N129" i="5"/>
  <c r="M129" i="5"/>
  <c r="J129" i="5"/>
  <c r="I129" i="5"/>
  <c r="AL84" i="5"/>
  <c r="AK84" i="5"/>
  <c r="AH84" i="5"/>
  <c r="AG84" i="5"/>
  <c r="AD84" i="5"/>
  <c r="AC84" i="5"/>
  <c r="Z84" i="5"/>
  <c r="Y84" i="5"/>
  <c r="V84" i="5"/>
  <c r="U84" i="5"/>
  <c r="R84" i="5"/>
  <c r="Q84" i="5"/>
  <c r="N84" i="5"/>
  <c r="M84" i="5"/>
  <c r="J84" i="5"/>
  <c r="I84" i="5"/>
  <c r="AL328" i="5"/>
  <c r="AK328" i="5"/>
  <c r="AH328" i="5"/>
  <c r="AG328" i="5"/>
  <c r="AD328" i="5"/>
  <c r="AC328" i="5"/>
  <c r="Z328" i="5"/>
  <c r="Y328" i="5"/>
  <c r="V328" i="5"/>
  <c r="U328" i="5"/>
  <c r="R328" i="5"/>
  <c r="Q328" i="5"/>
  <c r="N328" i="5"/>
  <c r="M328" i="5"/>
  <c r="J328" i="5"/>
  <c r="I328" i="5"/>
  <c r="AL185" i="5"/>
  <c r="AK185" i="5"/>
  <c r="AH185" i="5"/>
  <c r="AG185" i="5"/>
  <c r="AD185" i="5"/>
  <c r="AC185" i="5"/>
  <c r="Z185" i="5"/>
  <c r="Y185" i="5"/>
  <c r="V185" i="5"/>
  <c r="U185" i="5"/>
  <c r="R185" i="5"/>
  <c r="Q185" i="5"/>
  <c r="N185" i="5"/>
  <c r="M185" i="5"/>
  <c r="J185" i="5"/>
  <c r="I185" i="5"/>
  <c r="AL304" i="5"/>
  <c r="AK304" i="5"/>
  <c r="AH304" i="5"/>
  <c r="AG304" i="5"/>
  <c r="AD304" i="5"/>
  <c r="AC304" i="5"/>
  <c r="Z304" i="5"/>
  <c r="Y304" i="5"/>
  <c r="V304" i="5"/>
  <c r="U304" i="5"/>
  <c r="R304" i="5"/>
  <c r="Q304" i="5"/>
  <c r="N304" i="5"/>
  <c r="M304" i="5"/>
  <c r="J304" i="5"/>
  <c r="I304" i="5"/>
  <c r="AL243" i="5"/>
  <c r="AK243" i="5"/>
  <c r="AH243" i="5"/>
  <c r="AG243" i="5"/>
  <c r="AD243" i="5"/>
  <c r="AC243" i="5"/>
  <c r="Z243" i="5"/>
  <c r="Y243" i="5"/>
  <c r="V243" i="5"/>
  <c r="U243" i="5"/>
  <c r="R243" i="5"/>
  <c r="Q243" i="5"/>
  <c r="N243" i="5"/>
  <c r="M243" i="5"/>
  <c r="J243" i="5"/>
  <c r="I243" i="5"/>
  <c r="AL183" i="5"/>
  <c r="AK183" i="5"/>
  <c r="AH183" i="5"/>
  <c r="AG183" i="5"/>
  <c r="AD183" i="5"/>
  <c r="AC183" i="5"/>
  <c r="Z183" i="5"/>
  <c r="Y183" i="5"/>
  <c r="V183" i="5"/>
  <c r="U183" i="5"/>
  <c r="R183" i="5"/>
  <c r="Q183" i="5"/>
  <c r="N183" i="5"/>
  <c r="M183" i="5"/>
  <c r="J183" i="5"/>
  <c r="I183" i="5"/>
  <c r="AL80" i="5"/>
  <c r="AK80" i="5"/>
  <c r="AH80" i="5"/>
  <c r="AG80" i="5"/>
  <c r="AD80" i="5"/>
  <c r="AC80" i="5"/>
  <c r="Z80" i="5"/>
  <c r="Y80" i="5"/>
  <c r="V80" i="5"/>
  <c r="U80" i="5"/>
  <c r="R80" i="5"/>
  <c r="Q80" i="5"/>
  <c r="N80" i="5"/>
  <c r="M80" i="5"/>
  <c r="J80" i="5"/>
  <c r="I80" i="5"/>
  <c r="AL128" i="5"/>
  <c r="AK128" i="5"/>
  <c r="AH128" i="5"/>
  <c r="AG128" i="5"/>
  <c r="AD128" i="5"/>
  <c r="AC128" i="5"/>
  <c r="Z128" i="5"/>
  <c r="Y128" i="5"/>
  <c r="V128" i="5"/>
  <c r="U128" i="5"/>
  <c r="R128" i="5"/>
  <c r="Q128" i="5"/>
  <c r="N128" i="5"/>
  <c r="M128" i="5"/>
  <c r="J128" i="5"/>
  <c r="I128" i="5"/>
  <c r="AL8" i="5"/>
  <c r="AK8" i="5"/>
  <c r="AH8" i="5"/>
  <c r="AG8" i="5"/>
  <c r="AD8" i="5"/>
  <c r="AC8" i="5"/>
  <c r="Z8" i="5"/>
  <c r="Y8" i="5"/>
  <c r="V8" i="5"/>
  <c r="U8" i="5"/>
  <c r="R8" i="5"/>
  <c r="Q8" i="5"/>
  <c r="N8" i="5"/>
  <c r="M8" i="5"/>
  <c r="J8" i="5"/>
  <c r="I8" i="5"/>
  <c r="AL272" i="5"/>
  <c r="AK272" i="5"/>
  <c r="AH272" i="5"/>
  <c r="AG272" i="5"/>
  <c r="AD272" i="5"/>
  <c r="AC272" i="5"/>
  <c r="Z272" i="5"/>
  <c r="Y272" i="5"/>
  <c r="V272" i="5"/>
  <c r="U272" i="5"/>
  <c r="R272" i="5"/>
  <c r="Q272" i="5"/>
  <c r="N272" i="5"/>
  <c r="M272" i="5"/>
  <c r="J272" i="5"/>
  <c r="I272" i="5"/>
  <c r="AL73" i="5"/>
  <c r="AK73" i="5"/>
  <c r="AH73" i="5"/>
  <c r="AG73" i="5"/>
  <c r="AD73" i="5"/>
  <c r="AC73" i="5"/>
  <c r="Z73" i="5"/>
  <c r="Y73" i="5"/>
  <c r="V73" i="5"/>
  <c r="U73" i="5"/>
  <c r="R73" i="5"/>
  <c r="Q73" i="5"/>
  <c r="N73" i="5"/>
  <c r="M73" i="5"/>
  <c r="J73" i="5"/>
  <c r="I73" i="5"/>
  <c r="AL127" i="5"/>
  <c r="AK127" i="5"/>
  <c r="AH127" i="5"/>
  <c r="AG127" i="5"/>
  <c r="AD127" i="5"/>
  <c r="AC127" i="5"/>
  <c r="Z127" i="5"/>
  <c r="Y127" i="5"/>
  <c r="V127" i="5"/>
  <c r="U127" i="5"/>
  <c r="R127" i="5"/>
  <c r="Q127" i="5"/>
  <c r="N127" i="5"/>
  <c r="M127" i="5"/>
  <c r="J127" i="5"/>
  <c r="I127" i="5"/>
  <c r="AL68" i="5"/>
  <c r="AK68" i="5"/>
  <c r="AH68" i="5"/>
  <c r="AG68" i="5"/>
  <c r="AD68" i="5"/>
  <c r="AC68" i="5"/>
  <c r="Z68" i="5"/>
  <c r="Y68" i="5"/>
  <c r="V68" i="5"/>
  <c r="U68" i="5"/>
  <c r="R68" i="5"/>
  <c r="Q68" i="5"/>
  <c r="N68" i="5"/>
  <c r="M68" i="5"/>
  <c r="J68" i="5"/>
  <c r="I68" i="5"/>
  <c r="AL45" i="5"/>
  <c r="AK45" i="5"/>
  <c r="AH45" i="5"/>
  <c r="AG45" i="5"/>
  <c r="AD45" i="5"/>
  <c r="AC45" i="5"/>
  <c r="Z45" i="5"/>
  <c r="Y45" i="5"/>
  <c r="V45" i="5"/>
  <c r="U45" i="5"/>
  <c r="R45" i="5"/>
  <c r="Q45" i="5"/>
  <c r="N45" i="5"/>
  <c r="M45" i="5"/>
  <c r="J45" i="5"/>
  <c r="I45" i="5"/>
  <c r="AL48" i="5"/>
  <c r="AK48" i="5"/>
  <c r="AH48" i="5"/>
  <c r="AG48" i="5"/>
  <c r="AD48" i="5"/>
  <c r="AC48" i="5"/>
  <c r="Z48" i="5"/>
  <c r="Y48" i="5"/>
  <c r="V48" i="5"/>
  <c r="U48" i="5"/>
  <c r="R48" i="5"/>
  <c r="Q48" i="5"/>
  <c r="N48" i="5"/>
  <c r="M48" i="5"/>
  <c r="J48" i="5"/>
  <c r="I48" i="5"/>
  <c r="AL126" i="5"/>
  <c r="AK126" i="5"/>
  <c r="AH126" i="5"/>
  <c r="AG126" i="5"/>
  <c r="AD126" i="5"/>
  <c r="AC126" i="5"/>
  <c r="Z126" i="5"/>
  <c r="Y126" i="5"/>
  <c r="V126" i="5"/>
  <c r="U126" i="5"/>
  <c r="R126" i="5"/>
  <c r="Q126" i="5"/>
  <c r="N126" i="5"/>
  <c r="M126" i="5"/>
  <c r="J126" i="5"/>
  <c r="I126" i="5"/>
  <c r="AL241" i="5"/>
  <c r="AK241" i="5"/>
  <c r="AH241" i="5"/>
  <c r="AG241" i="5"/>
  <c r="AD241" i="5"/>
  <c r="AC241" i="5"/>
  <c r="Z241" i="5"/>
  <c r="Y241" i="5"/>
  <c r="V241" i="5"/>
  <c r="U241" i="5"/>
  <c r="R241" i="5"/>
  <c r="Q241" i="5"/>
  <c r="N241" i="5"/>
  <c r="M241" i="5"/>
  <c r="J241" i="5"/>
  <c r="I241" i="5"/>
  <c r="AL103" i="5"/>
  <c r="AK103" i="5"/>
  <c r="AH103" i="5"/>
  <c r="AG103" i="5"/>
  <c r="AD103" i="5"/>
  <c r="AC103" i="5"/>
  <c r="Z103" i="5"/>
  <c r="Y103" i="5"/>
  <c r="V103" i="5"/>
  <c r="U103" i="5"/>
  <c r="R103" i="5"/>
  <c r="Q103" i="5"/>
  <c r="N103" i="5"/>
  <c r="M103" i="5"/>
  <c r="J103" i="5"/>
  <c r="I103" i="5"/>
  <c r="AL95" i="5"/>
  <c r="AK95" i="5"/>
  <c r="AH95" i="5"/>
  <c r="AG95" i="5"/>
  <c r="AD95" i="5"/>
  <c r="AC95" i="5"/>
  <c r="Z95" i="5"/>
  <c r="Y95" i="5"/>
  <c r="V95" i="5"/>
  <c r="U95" i="5"/>
  <c r="R95" i="5"/>
  <c r="Q95" i="5"/>
  <c r="N95" i="5"/>
  <c r="M95" i="5"/>
  <c r="J95" i="5"/>
  <c r="I95" i="5"/>
  <c r="AL41" i="5"/>
  <c r="AK41" i="5"/>
  <c r="AH41" i="5"/>
  <c r="AG41" i="5"/>
  <c r="AD41" i="5"/>
  <c r="AC41" i="5"/>
  <c r="Z41" i="5"/>
  <c r="Y41" i="5"/>
  <c r="V41" i="5"/>
  <c r="U41" i="5"/>
  <c r="R41" i="5"/>
  <c r="Q41" i="5"/>
  <c r="N41" i="5"/>
  <c r="M41" i="5"/>
  <c r="J41" i="5"/>
  <c r="I41" i="5"/>
  <c r="AL124" i="5"/>
  <c r="AK124" i="5"/>
  <c r="AH124" i="5"/>
  <c r="AG124" i="5"/>
  <c r="AD124" i="5"/>
  <c r="AC124" i="5"/>
  <c r="Z124" i="5"/>
  <c r="Y124" i="5"/>
  <c r="V124" i="5"/>
  <c r="U124" i="5"/>
  <c r="R124" i="5"/>
  <c r="Q124" i="5"/>
  <c r="N124" i="5"/>
  <c r="M124" i="5"/>
  <c r="J124" i="5"/>
  <c r="I124" i="5"/>
  <c r="AL318" i="5"/>
  <c r="AK318" i="5"/>
  <c r="AH318" i="5"/>
  <c r="AG318" i="5"/>
  <c r="AD318" i="5"/>
  <c r="AC318" i="5"/>
  <c r="Z318" i="5"/>
  <c r="Y318" i="5"/>
  <c r="V318" i="5"/>
  <c r="U318" i="5"/>
  <c r="R318" i="5"/>
  <c r="Q318" i="5"/>
  <c r="N318" i="5"/>
  <c r="M318" i="5"/>
  <c r="J318" i="5"/>
  <c r="I318" i="5"/>
  <c r="AL207" i="5"/>
  <c r="AK207" i="5"/>
  <c r="AH207" i="5"/>
  <c r="AG207" i="5"/>
  <c r="AD207" i="5"/>
  <c r="AC207" i="5"/>
  <c r="Z207" i="5"/>
  <c r="Y207" i="5"/>
  <c r="V207" i="5"/>
  <c r="U207" i="5"/>
  <c r="R207" i="5"/>
  <c r="Q207" i="5"/>
  <c r="N207" i="5"/>
  <c r="M207" i="5"/>
  <c r="J207" i="5"/>
  <c r="I207" i="5"/>
  <c r="AL206" i="5"/>
  <c r="AK206" i="5"/>
  <c r="AH206" i="5"/>
  <c r="AG206" i="5"/>
  <c r="AD206" i="5"/>
  <c r="AC206" i="5"/>
  <c r="Z206" i="5"/>
  <c r="Y206" i="5"/>
  <c r="V206" i="5"/>
  <c r="U206" i="5"/>
  <c r="R206" i="5"/>
  <c r="Q206" i="5"/>
  <c r="N206" i="5"/>
  <c r="M206" i="5"/>
  <c r="J206" i="5"/>
  <c r="I206" i="5"/>
  <c r="AL39" i="5"/>
  <c r="AK39" i="5"/>
  <c r="AH39" i="5"/>
  <c r="AG39" i="5"/>
  <c r="AD39" i="5"/>
  <c r="AC39" i="5"/>
  <c r="Z39" i="5"/>
  <c r="Y39" i="5"/>
  <c r="V39" i="5"/>
  <c r="U39" i="5"/>
  <c r="R39" i="5"/>
  <c r="Q39" i="5"/>
  <c r="N39" i="5"/>
  <c r="M39" i="5"/>
  <c r="J39" i="5"/>
  <c r="I39" i="5"/>
  <c r="AL205" i="5"/>
  <c r="AK205" i="5"/>
  <c r="AH205" i="5"/>
  <c r="AG205" i="5"/>
  <c r="AD205" i="5"/>
  <c r="AC205" i="5"/>
  <c r="Z205" i="5"/>
  <c r="Y205" i="5"/>
  <c r="V205" i="5"/>
  <c r="U205" i="5"/>
  <c r="R205" i="5"/>
  <c r="Q205" i="5"/>
  <c r="N205" i="5"/>
  <c r="M205" i="5"/>
  <c r="J205" i="5"/>
  <c r="I205" i="5"/>
  <c r="AL133" i="5"/>
  <c r="AK133" i="5"/>
  <c r="AH133" i="5"/>
  <c r="AG133" i="5"/>
  <c r="AD133" i="5"/>
  <c r="AC133" i="5"/>
  <c r="Z133" i="5"/>
  <c r="Y133" i="5"/>
  <c r="V133" i="5"/>
  <c r="U133" i="5"/>
  <c r="R133" i="5"/>
  <c r="Q133" i="5"/>
  <c r="N133" i="5"/>
  <c r="M133" i="5"/>
  <c r="J133" i="5"/>
  <c r="I133" i="5"/>
  <c r="AL121" i="5"/>
  <c r="AK121" i="5"/>
  <c r="AH121" i="5"/>
  <c r="AG121" i="5"/>
  <c r="AD121" i="5"/>
  <c r="AC121" i="5"/>
  <c r="Z121" i="5"/>
  <c r="Y121" i="5"/>
  <c r="V121" i="5"/>
  <c r="U121" i="5"/>
  <c r="R121" i="5"/>
  <c r="Q121" i="5"/>
  <c r="N121" i="5"/>
  <c r="M121" i="5"/>
  <c r="J121" i="5"/>
  <c r="I121" i="5"/>
  <c r="AL35" i="5"/>
  <c r="AK35" i="5"/>
  <c r="AH35" i="5"/>
  <c r="AG35" i="5"/>
  <c r="AD35" i="5"/>
  <c r="AC35" i="5"/>
  <c r="Z35" i="5"/>
  <c r="Y35" i="5"/>
  <c r="V35" i="5"/>
  <c r="U35" i="5"/>
  <c r="R35" i="5"/>
  <c r="Q35" i="5"/>
  <c r="N35" i="5"/>
  <c r="M35" i="5"/>
  <c r="J35" i="5"/>
  <c r="I35" i="5"/>
  <c r="AL189" i="5"/>
  <c r="AK189" i="5"/>
  <c r="AH189" i="5"/>
  <c r="AG189" i="5"/>
  <c r="AD189" i="5"/>
  <c r="AC189" i="5"/>
  <c r="Z189" i="5"/>
  <c r="Y189" i="5"/>
  <c r="V189" i="5"/>
  <c r="U189" i="5"/>
  <c r="R189" i="5"/>
  <c r="Q189" i="5"/>
  <c r="N189" i="5"/>
  <c r="M189" i="5"/>
  <c r="J189" i="5"/>
  <c r="I189" i="5"/>
  <c r="AL240" i="5"/>
  <c r="AK240" i="5"/>
  <c r="AH240" i="5"/>
  <c r="AG240" i="5"/>
  <c r="AD240" i="5"/>
  <c r="AC240" i="5"/>
  <c r="Z240" i="5"/>
  <c r="Y240" i="5"/>
  <c r="V240" i="5"/>
  <c r="U240" i="5"/>
  <c r="R240" i="5"/>
  <c r="Q240" i="5"/>
  <c r="N240" i="5"/>
  <c r="M240" i="5"/>
  <c r="J240" i="5"/>
  <c r="I240" i="5"/>
  <c r="AL278" i="5"/>
  <c r="AK278" i="5"/>
  <c r="AH278" i="5"/>
  <c r="AG278" i="5"/>
  <c r="AD278" i="5"/>
  <c r="AC278" i="5"/>
  <c r="Z278" i="5"/>
  <c r="Y278" i="5"/>
  <c r="V278" i="5"/>
  <c r="U278" i="5"/>
  <c r="R278" i="5"/>
  <c r="Q278" i="5"/>
  <c r="N278" i="5"/>
  <c r="M278" i="5"/>
  <c r="J278" i="5"/>
  <c r="I278" i="5"/>
  <c r="AL204" i="5"/>
  <c r="AK204" i="5"/>
  <c r="AH204" i="5"/>
  <c r="AG204" i="5"/>
  <c r="AD204" i="5"/>
  <c r="AC204" i="5"/>
  <c r="Z204" i="5"/>
  <c r="Y204" i="5"/>
  <c r="V204" i="5"/>
  <c r="U204" i="5"/>
  <c r="R204" i="5"/>
  <c r="Q204" i="5"/>
  <c r="N204" i="5"/>
  <c r="M204" i="5"/>
  <c r="J204" i="5"/>
  <c r="I204" i="5"/>
  <c r="AL49" i="5"/>
  <c r="AK49" i="5"/>
  <c r="AH49" i="5"/>
  <c r="AG49" i="5"/>
  <c r="AD49" i="5"/>
  <c r="AC49" i="5"/>
  <c r="Z49" i="5"/>
  <c r="Y49" i="5"/>
  <c r="V49" i="5"/>
  <c r="U49" i="5"/>
  <c r="R49" i="5"/>
  <c r="Q49" i="5"/>
  <c r="N49" i="5"/>
  <c r="M49" i="5"/>
  <c r="J49" i="5"/>
  <c r="I49" i="5"/>
  <c r="AL302" i="5"/>
  <c r="AK302" i="5"/>
  <c r="AH302" i="5"/>
  <c r="AG302" i="5"/>
  <c r="AD302" i="5"/>
  <c r="AC302" i="5"/>
  <c r="Z302" i="5"/>
  <c r="Y302" i="5"/>
  <c r="V302" i="5"/>
  <c r="U302" i="5"/>
  <c r="R302" i="5"/>
  <c r="Q302" i="5"/>
  <c r="N302" i="5"/>
  <c r="M302" i="5"/>
  <c r="J302" i="5"/>
  <c r="I302" i="5"/>
  <c r="AL203" i="5"/>
  <c r="AK203" i="5"/>
  <c r="AH203" i="5"/>
  <c r="AG203" i="5"/>
  <c r="AD203" i="5"/>
  <c r="AC203" i="5"/>
  <c r="Z203" i="5"/>
  <c r="Y203" i="5"/>
  <c r="V203" i="5"/>
  <c r="U203" i="5"/>
  <c r="R203" i="5"/>
  <c r="Q203" i="5"/>
  <c r="N203" i="5"/>
  <c r="M203" i="5"/>
  <c r="J203" i="5"/>
  <c r="I203" i="5"/>
  <c r="AL119" i="5"/>
  <c r="AK119" i="5"/>
  <c r="AH119" i="5"/>
  <c r="AG119" i="5"/>
  <c r="AD119" i="5"/>
  <c r="AC119" i="5"/>
  <c r="Z119" i="5"/>
  <c r="Y119" i="5"/>
  <c r="V119" i="5"/>
  <c r="U119" i="5"/>
  <c r="R119" i="5"/>
  <c r="Q119" i="5"/>
  <c r="N119" i="5"/>
  <c r="M119" i="5"/>
  <c r="J119" i="5"/>
  <c r="I119" i="5"/>
  <c r="AL110" i="5"/>
  <c r="AK110" i="5"/>
  <c r="AH110" i="5"/>
  <c r="AG110" i="5"/>
  <c r="AD110" i="5"/>
  <c r="AC110" i="5"/>
  <c r="Z110" i="5"/>
  <c r="Y110" i="5"/>
  <c r="V110" i="5"/>
  <c r="U110" i="5"/>
  <c r="R110" i="5"/>
  <c r="Q110" i="5"/>
  <c r="N110" i="5"/>
  <c r="M110" i="5"/>
  <c r="J110" i="5"/>
  <c r="I110" i="5"/>
  <c r="AL177" i="5"/>
  <c r="AK177" i="5"/>
  <c r="AH177" i="5"/>
  <c r="AG177" i="5"/>
  <c r="AD177" i="5"/>
  <c r="AC177" i="5"/>
  <c r="Z177" i="5"/>
  <c r="Y177" i="5"/>
  <c r="V177" i="5"/>
  <c r="U177" i="5"/>
  <c r="R177" i="5"/>
  <c r="Q177" i="5"/>
  <c r="N177" i="5"/>
  <c r="M177" i="5"/>
  <c r="J177" i="5"/>
  <c r="I177" i="5"/>
  <c r="AL326" i="5"/>
  <c r="AK326" i="5"/>
  <c r="AH326" i="5"/>
  <c r="AG326" i="5"/>
  <c r="AD326" i="5"/>
  <c r="AC326" i="5"/>
  <c r="Z326" i="5"/>
  <c r="Y326" i="5"/>
  <c r="V326" i="5"/>
  <c r="U326" i="5"/>
  <c r="R326" i="5"/>
  <c r="Q326" i="5"/>
  <c r="N326" i="5"/>
  <c r="M326" i="5"/>
  <c r="J326" i="5"/>
  <c r="I326" i="5"/>
  <c r="AL235" i="5"/>
  <c r="AK235" i="5"/>
  <c r="AH235" i="5"/>
  <c r="AG235" i="5"/>
  <c r="AD235" i="5"/>
  <c r="AC235" i="5"/>
  <c r="Z235" i="5"/>
  <c r="Y235" i="5"/>
  <c r="V235" i="5"/>
  <c r="U235" i="5"/>
  <c r="R235" i="5"/>
  <c r="Q235" i="5"/>
  <c r="N235" i="5"/>
  <c r="M235" i="5"/>
  <c r="J235" i="5"/>
  <c r="I235" i="5"/>
  <c r="AL311" i="5"/>
  <c r="AK311" i="5"/>
  <c r="AH311" i="5"/>
  <c r="AG311" i="5"/>
  <c r="AD311" i="5"/>
  <c r="AC311" i="5"/>
  <c r="Z311" i="5"/>
  <c r="Y311" i="5"/>
  <c r="V311" i="5"/>
  <c r="U311" i="5"/>
  <c r="R311" i="5"/>
  <c r="Q311" i="5"/>
  <c r="N311" i="5"/>
  <c r="M311" i="5"/>
  <c r="J311" i="5"/>
  <c r="I311" i="5"/>
  <c r="AL74" i="5"/>
  <c r="AK74" i="5"/>
  <c r="AH74" i="5"/>
  <c r="AG74" i="5"/>
  <c r="AD74" i="5"/>
  <c r="AC74" i="5"/>
  <c r="Z74" i="5"/>
  <c r="Y74" i="5"/>
  <c r="V74" i="5"/>
  <c r="U74" i="5"/>
  <c r="R74" i="5"/>
  <c r="Q74" i="5"/>
  <c r="N74" i="5"/>
  <c r="M74" i="5"/>
  <c r="J74" i="5"/>
  <c r="I74" i="5"/>
  <c r="AL54" i="5"/>
  <c r="AK54" i="5"/>
  <c r="AH54" i="5"/>
  <c r="AG54" i="5"/>
  <c r="AD54" i="5"/>
  <c r="AC54" i="5"/>
  <c r="Z54" i="5"/>
  <c r="Y54" i="5"/>
  <c r="V54" i="5"/>
  <c r="U54" i="5"/>
  <c r="R54" i="5"/>
  <c r="Q54" i="5"/>
  <c r="N54" i="5"/>
  <c r="M54" i="5"/>
  <c r="J54" i="5"/>
  <c r="I54" i="5"/>
  <c r="AL202" i="5"/>
  <c r="AK202" i="5"/>
  <c r="AH202" i="5"/>
  <c r="AG202" i="5"/>
  <c r="AD202" i="5"/>
  <c r="AC202" i="5"/>
  <c r="Z202" i="5"/>
  <c r="Y202" i="5"/>
  <c r="V202" i="5"/>
  <c r="U202" i="5"/>
  <c r="R202" i="5"/>
  <c r="Q202" i="5"/>
  <c r="N202" i="5"/>
  <c r="M202" i="5"/>
  <c r="J202" i="5"/>
  <c r="I202" i="5"/>
  <c r="AL178" i="5"/>
  <c r="AK178" i="5"/>
  <c r="AH178" i="5"/>
  <c r="AG178" i="5"/>
  <c r="AD178" i="5"/>
  <c r="AC178" i="5"/>
  <c r="Z178" i="5"/>
  <c r="Y178" i="5"/>
  <c r="V178" i="5"/>
  <c r="U178" i="5"/>
  <c r="R178" i="5"/>
  <c r="Q178" i="5"/>
  <c r="N178" i="5"/>
  <c r="M178" i="5"/>
  <c r="J178" i="5"/>
  <c r="I178" i="5"/>
  <c r="AL115" i="5"/>
  <c r="AK115" i="5"/>
  <c r="AH115" i="5"/>
  <c r="AG115" i="5"/>
  <c r="AD115" i="5"/>
  <c r="AC115" i="5"/>
  <c r="Z115" i="5"/>
  <c r="Y115" i="5"/>
  <c r="V115" i="5"/>
  <c r="U115" i="5"/>
  <c r="R115" i="5"/>
  <c r="Q115" i="5"/>
  <c r="N115" i="5"/>
  <c r="M115" i="5"/>
  <c r="J115" i="5"/>
  <c r="I115" i="5"/>
  <c r="AL308" i="5"/>
  <c r="AK308" i="5"/>
  <c r="AH308" i="5"/>
  <c r="AG308" i="5"/>
  <c r="AD308" i="5"/>
  <c r="AC308" i="5"/>
  <c r="Z308" i="5"/>
  <c r="Y308" i="5"/>
  <c r="V308" i="5"/>
  <c r="U308" i="5"/>
  <c r="R308" i="5"/>
  <c r="Q308" i="5"/>
  <c r="N308" i="5"/>
  <c r="M308" i="5"/>
  <c r="J308" i="5"/>
  <c r="I308" i="5"/>
  <c r="AL53" i="5"/>
  <c r="AK53" i="5"/>
  <c r="AH53" i="5"/>
  <c r="AG53" i="5"/>
  <c r="AD53" i="5"/>
  <c r="AC53" i="5"/>
  <c r="Z53" i="5"/>
  <c r="Y53" i="5"/>
  <c r="V53" i="5"/>
  <c r="U53" i="5"/>
  <c r="R53" i="5"/>
  <c r="Q53" i="5"/>
  <c r="N53" i="5"/>
  <c r="M53" i="5"/>
  <c r="J53" i="5"/>
  <c r="I53" i="5"/>
  <c r="AL288" i="5"/>
  <c r="AK288" i="5"/>
  <c r="AH288" i="5"/>
  <c r="AG288" i="5"/>
  <c r="AD288" i="5"/>
  <c r="AC288" i="5"/>
  <c r="Z288" i="5"/>
  <c r="Y288" i="5"/>
  <c r="V288" i="5"/>
  <c r="U288" i="5"/>
  <c r="R288" i="5"/>
  <c r="Q288" i="5"/>
  <c r="N288" i="5"/>
  <c r="M288" i="5"/>
  <c r="J288" i="5"/>
  <c r="I288" i="5"/>
  <c r="AL94" i="5"/>
  <c r="AK94" i="5"/>
  <c r="AH94" i="5"/>
  <c r="AG94" i="5"/>
  <c r="AD94" i="5"/>
  <c r="AC94" i="5"/>
  <c r="Z94" i="5"/>
  <c r="Y94" i="5"/>
  <c r="V94" i="5"/>
  <c r="U94" i="5"/>
  <c r="R94" i="5"/>
  <c r="Q94" i="5"/>
  <c r="N94" i="5"/>
  <c r="M94" i="5"/>
  <c r="J94" i="5"/>
  <c r="I94" i="5"/>
  <c r="AL116" i="5"/>
  <c r="AK116" i="5"/>
  <c r="AH116" i="5"/>
  <c r="AG116" i="5"/>
  <c r="AD116" i="5"/>
  <c r="AC116" i="5"/>
  <c r="Z116" i="5"/>
  <c r="Y116" i="5"/>
  <c r="V116" i="5"/>
  <c r="U116" i="5"/>
  <c r="R116" i="5"/>
  <c r="Q116" i="5"/>
  <c r="N116" i="5"/>
  <c r="M116" i="5"/>
  <c r="J116" i="5"/>
  <c r="I116" i="5"/>
  <c r="AL231" i="5"/>
  <c r="AK231" i="5"/>
  <c r="AH231" i="5"/>
  <c r="AG231" i="5"/>
  <c r="AD231" i="5"/>
  <c r="AC231" i="5"/>
  <c r="Z231" i="5"/>
  <c r="Y231" i="5"/>
  <c r="V231" i="5"/>
  <c r="U231" i="5"/>
  <c r="R231" i="5"/>
  <c r="Q231" i="5"/>
  <c r="N231" i="5"/>
  <c r="M231" i="5"/>
  <c r="J231" i="5"/>
  <c r="I231" i="5"/>
  <c r="AL200" i="5"/>
  <c r="AK200" i="5"/>
  <c r="AH200" i="5"/>
  <c r="AG200" i="5"/>
  <c r="AD200" i="5"/>
  <c r="AC200" i="5"/>
  <c r="Z200" i="5"/>
  <c r="Y200" i="5"/>
  <c r="V200" i="5"/>
  <c r="U200" i="5"/>
  <c r="R200" i="5"/>
  <c r="Q200" i="5"/>
  <c r="N200" i="5"/>
  <c r="M200" i="5"/>
  <c r="J200" i="5"/>
  <c r="I200" i="5"/>
  <c r="AL93" i="5"/>
  <c r="AK93" i="5"/>
  <c r="AH93" i="5"/>
  <c r="AG93" i="5"/>
  <c r="AD93" i="5"/>
  <c r="AC93" i="5"/>
  <c r="Z93" i="5"/>
  <c r="Y93" i="5"/>
  <c r="V93" i="5"/>
  <c r="U93" i="5"/>
  <c r="R93" i="5"/>
  <c r="Q93" i="5"/>
  <c r="N93" i="5"/>
  <c r="M93" i="5"/>
  <c r="J93" i="5"/>
  <c r="I93" i="5"/>
  <c r="AL123" i="5"/>
  <c r="AK123" i="5"/>
  <c r="AH123" i="5"/>
  <c r="AG123" i="5"/>
  <c r="AD123" i="5"/>
  <c r="AC123" i="5"/>
  <c r="Z123" i="5"/>
  <c r="Y123" i="5"/>
  <c r="V123" i="5"/>
  <c r="U123" i="5"/>
  <c r="R123" i="5"/>
  <c r="Q123" i="5"/>
  <c r="N123" i="5"/>
  <c r="M123" i="5"/>
  <c r="J123" i="5"/>
  <c r="I123" i="5"/>
  <c r="AL277" i="5"/>
  <c r="AK277" i="5"/>
  <c r="AH277" i="5"/>
  <c r="AG277" i="5"/>
  <c r="AD277" i="5"/>
  <c r="AC277" i="5"/>
  <c r="Z277" i="5"/>
  <c r="Y277" i="5"/>
  <c r="V277" i="5"/>
  <c r="U277" i="5"/>
  <c r="R277" i="5"/>
  <c r="Q277" i="5"/>
  <c r="N277" i="5"/>
  <c r="M277" i="5"/>
  <c r="J277" i="5"/>
  <c r="I277" i="5"/>
  <c r="AL82" i="5"/>
  <c r="AK82" i="5"/>
  <c r="AH82" i="5"/>
  <c r="AG82" i="5"/>
  <c r="AD82" i="5"/>
  <c r="AC82" i="5"/>
  <c r="Z82" i="5"/>
  <c r="Y82" i="5"/>
  <c r="V82" i="5"/>
  <c r="U82" i="5"/>
  <c r="R82" i="5"/>
  <c r="Q82" i="5"/>
  <c r="N82" i="5"/>
  <c r="M82" i="5"/>
  <c r="J82" i="5"/>
  <c r="I82" i="5"/>
  <c r="AL5" i="5"/>
  <c r="AK5" i="5"/>
  <c r="AH5" i="5"/>
  <c r="AG5" i="5"/>
  <c r="AD5" i="5"/>
  <c r="AC5" i="5"/>
  <c r="Z5" i="5"/>
  <c r="Y5" i="5"/>
  <c r="V5" i="5"/>
  <c r="U5" i="5"/>
  <c r="R5" i="5"/>
  <c r="Q5" i="5"/>
  <c r="N5" i="5"/>
  <c r="M5" i="5"/>
  <c r="J5" i="5"/>
  <c r="I5" i="5"/>
  <c r="AL64" i="5"/>
  <c r="AK64" i="5"/>
  <c r="AH64" i="5"/>
  <c r="AG64" i="5"/>
  <c r="AD64" i="5"/>
  <c r="AC64" i="5"/>
  <c r="Z64" i="5"/>
  <c r="Y64" i="5"/>
  <c r="V64" i="5"/>
  <c r="U64" i="5"/>
  <c r="R64" i="5"/>
  <c r="Q64" i="5"/>
  <c r="N64" i="5"/>
  <c r="M64" i="5"/>
  <c r="J64" i="5"/>
  <c r="I64" i="5"/>
  <c r="AL233" i="5"/>
  <c r="AK233" i="5"/>
  <c r="AH233" i="5"/>
  <c r="AG233" i="5"/>
  <c r="AD233" i="5"/>
  <c r="AC233" i="5"/>
  <c r="Z233" i="5"/>
  <c r="Y233" i="5"/>
  <c r="V233" i="5"/>
  <c r="U233" i="5"/>
  <c r="R233" i="5"/>
  <c r="Q233" i="5"/>
  <c r="N233" i="5"/>
  <c r="M233" i="5"/>
  <c r="J233" i="5"/>
  <c r="I233" i="5"/>
  <c r="AL79" i="5"/>
  <c r="AK79" i="5"/>
  <c r="AH79" i="5"/>
  <c r="AG79" i="5"/>
  <c r="AD79" i="5"/>
  <c r="AC79" i="5"/>
  <c r="Z79" i="5"/>
  <c r="Y79" i="5"/>
  <c r="V79" i="5"/>
  <c r="U79" i="5"/>
  <c r="R79" i="5"/>
  <c r="Q79" i="5"/>
  <c r="N79" i="5"/>
  <c r="M79" i="5"/>
  <c r="J79" i="5"/>
  <c r="I79" i="5"/>
  <c r="AL281" i="5"/>
  <c r="AK281" i="5"/>
  <c r="AH281" i="5"/>
  <c r="AG281" i="5"/>
  <c r="AD281" i="5"/>
  <c r="AC281" i="5"/>
  <c r="Z281" i="5"/>
  <c r="Y281" i="5"/>
  <c r="V281" i="5"/>
  <c r="U281" i="5"/>
  <c r="R281" i="5"/>
  <c r="Q281" i="5"/>
  <c r="N281" i="5"/>
  <c r="M281" i="5"/>
  <c r="J281" i="5"/>
  <c r="I281" i="5"/>
  <c r="AL199" i="5"/>
  <c r="AK199" i="5"/>
  <c r="AH199" i="5"/>
  <c r="AG199" i="5"/>
  <c r="AD199" i="5"/>
  <c r="AC199" i="5"/>
  <c r="Z199" i="5"/>
  <c r="Y199" i="5"/>
  <c r="V199" i="5"/>
  <c r="U199" i="5"/>
  <c r="R199" i="5"/>
  <c r="Q199" i="5"/>
  <c r="N199" i="5"/>
  <c r="M199" i="5"/>
  <c r="J199" i="5"/>
  <c r="I199" i="5"/>
  <c r="AL16" i="5"/>
  <c r="AK16" i="5"/>
  <c r="AH16" i="5"/>
  <c r="AG16" i="5"/>
  <c r="AD16" i="5"/>
  <c r="AC16" i="5"/>
  <c r="Z16" i="5"/>
  <c r="Y16" i="5"/>
  <c r="V16" i="5"/>
  <c r="U16" i="5"/>
  <c r="R16" i="5"/>
  <c r="Q16" i="5"/>
  <c r="N16" i="5"/>
  <c r="M16" i="5"/>
  <c r="J16" i="5"/>
  <c r="I16" i="5"/>
  <c r="AL19" i="5"/>
  <c r="AK19" i="5"/>
  <c r="AH19" i="5"/>
  <c r="AG19" i="5"/>
  <c r="AD19" i="5"/>
  <c r="AC19" i="5"/>
  <c r="Z19" i="5"/>
  <c r="Y19" i="5"/>
  <c r="V19" i="5"/>
  <c r="U19" i="5"/>
  <c r="R19" i="5"/>
  <c r="Q19" i="5"/>
  <c r="N19" i="5"/>
  <c r="M19" i="5"/>
  <c r="J19" i="5"/>
  <c r="I19" i="5"/>
  <c r="AL184" i="5"/>
  <c r="AK184" i="5"/>
  <c r="AH184" i="5"/>
  <c r="AG184" i="5"/>
  <c r="AD184" i="5"/>
  <c r="AC184" i="5"/>
  <c r="Z184" i="5"/>
  <c r="Y184" i="5"/>
  <c r="V184" i="5"/>
  <c r="U184" i="5"/>
  <c r="R184" i="5"/>
  <c r="Q184" i="5"/>
  <c r="N184" i="5"/>
  <c r="M184" i="5"/>
  <c r="J184" i="5"/>
  <c r="I184" i="5"/>
  <c r="AL188" i="5"/>
  <c r="AK188" i="5"/>
  <c r="AH188" i="5"/>
  <c r="AG188" i="5"/>
  <c r="AD188" i="5"/>
  <c r="AC188" i="5"/>
  <c r="Z188" i="5"/>
  <c r="Y188" i="5"/>
  <c r="V188" i="5"/>
  <c r="U188" i="5"/>
  <c r="R188" i="5"/>
  <c r="Q188" i="5"/>
  <c r="N188" i="5"/>
  <c r="M188" i="5"/>
  <c r="J188" i="5"/>
  <c r="I188" i="5"/>
  <c r="AL66" i="5"/>
  <c r="AK66" i="5"/>
  <c r="AH66" i="5"/>
  <c r="AG66" i="5"/>
  <c r="AD66" i="5"/>
  <c r="AC66" i="5"/>
  <c r="Z66" i="5"/>
  <c r="Y66" i="5"/>
  <c r="V66" i="5"/>
  <c r="U66" i="5"/>
  <c r="R66" i="5"/>
  <c r="Q66" i="5"/>
  <c r="N66" i="5"/>
  <c r="M66" i="5"/>
  <c r="J66" i="5"/>
  <c r="I66" i="5"/>
  <c r="AL21" i="5"/>
  <c r="AK21" i="5"/>
  <c r="AH21" i="5"/>
  <c r="AG21" i="5"/>
  <c r="AD21" i="5"/>
  <c r="AC21" i="5"/>
  <c r="Z21" i="5"/>
  <c r="Y21" i="5"/>
  <c r="V21" i="5"/>
  <c r="U21" i="5"/>
  <c r="R21" i="5"/>
  <c r="Q21" i="5"/>
  <c r="N21" i="5"/>
  <c r="M21" i="5"/>
  <c r="J21" i="5"/>
  <c r="I21" i="5"/>
  <c r="AL112" i="5"/>
  <c r="AK112" i="5"/>
  <c r="AH112" i="5"/>
  <c r="AG112" i="5"/>
  <c r="AD112" i="5"/>
  <c r="AC112" i="5"/>
  <c r="Z112" i="5"/>
  <c r="Y112" i="5"/>
  <c r="V112" i="5"/>
  <c r="U112" i="5"/>
  <c r="R112" i="5"/>
  <c r="Q112" i="5"/>
  <c r="N112" i="5"/>
  <c r="M112" i="5"/>
  <c r="J112" i="5"/>
  <c r="I112" i="5"/>
  <c r="AL92" i="5"/>
  <c r="AK92" i="5"/>
  <c r="AH92" i="5"/>
  <c r="AG92" i="5"/>
  <c r="AD92" i="5"/>
  <c r="AC92" i="5"/>
  <c r="Z92" i="5"/>
  <c r="Y92" i="5"/>
  <c r="V92" i="5"/>
  <c r="U92" i="5"/>
  <c r="R92" i="5"/>
  <c r="Q92" i="5"/>
  <c r="N92" i="5"/>
  <c r="M92" i="5"/>
  <c r="J92" i="5"/>
  <c r="I92" i="5"/>
  <c r="AL172" i="5"/>
  <c r="AK172" i="5"/>
  <c r="AH172" i="5"/>
  <c r="AG172" i="5"/>
  <c r="AD172" i="5"/>
  <c r="AC172" i="5"/>
  <c r="Z172" i="5"/>
  <c r="Y172" i="5"/>
  <c r="V172" i="5"/>
  <c r="U172" i="5"/>
  <c r="R172" i="5"/>
  <c r="Q172" i="5"/>
  <c r="N172" i="5"/>
  <c r="M172" i="5"/>
  <c r="J172" i="5"/>
  <c r="I172" i="5"/>
  <c r="AL88" i="5"/>
  <c r="AK88" i="5"/>
  <c r="AH88" i="5"/>
  <c r="AG88" i="5"/>
  <c r="AD88" i="5"/>
  <c r="AC88" i="5"/>
  <c r="Z88" i="5"/>
  <c r="Y88" i="5"/>
  <c r="V88" i="5"/>
  <c r="U88" i="5"/>
  <c r="R88" i="5"/>
  <c r="Q88" i="5"/>
  <c r="N88" i="5"/>
  <c r="M88" i="5"/>
  <c r="J88" i="5"/>
  <c r="I88" i="5"/>
  <c r="AL274" i="5"/>
  <c r="AK274" i="5"/>
  <c r="AH274" i="5"/>
  <c r="AG274" i="5"/>
  <c r="AD274" i="5"/>
  <c r="AC274" i="5"/>
  <c r="Z274" i="5"/>
  <c r="Y274" i="5"/>
  <c r="V274" i="5"/>
  <c r="U274" i="5"/>
  <c r="R274" i="5"/>
  <c r="Q274" i="5"/>
  <c r="N274" i="5"/>
  <c r="M274" i="5"/>
  <c r="J274" i="5"/>
  <c r="I274" i="5"/>
  <c r="AL273" i="5"/>
  <c r="AK273" i="5"/>
  <c r="AH273" i="5"/>
  <c r="AG273" i="5"/>
  <c r="AD273" i="5"/>
  <c r="AC273" i="5"/>
  <c r="Z273" i="5"/>
  <c r="Y273" i="5"/>
  <c r="V273" i="5"/>
  <c r="U273" i="5"/>
  <c r="R273" i="5"/>
  <c r="Q273" i="5"/>
  <c r="N273" i="5"/>
  <c r="M273" i="5"/>
  <c r="J273" i="5"/>
  <c r="I273" i="5"/>
  <c r="AL290" i="5"/>
  <c r="AK290" i="5"/>
  <c r="AH290" i="5"/>
  <c r="AG290" i="5"/>
  <c r="AD290" i="5"/>
  <c r="AC290" i="5"/>
  <c r="Z290" i="5"/>
  <c r="Y290" i="5"/>
  <c r="V290" i="5"/>
  <c r="U290" i="5"/>
  <c r="R290" i="5"/>
  <c r="Q290" i="5"/>
  <c r="N290" i="5"/>
  <c r="M290" i="5"/>
  <c r="J290" i="5"/>
  <c r="I290" i="5"/>
  <c r="AL46" i="5"/>
  <c r="AK46" i="5"/>
  <c r="AH46" i="5"/>
  <c r="AG46" i="5"/>
  <c r="AD46" i="5"/>
  <c r="AC46" i="5"/>
  <c r="Z46" i="5"/>
  <c r="Y46" i="5"/>
  <c r="V46" i="5"/>
  <c r="U46" i="5"/>
  <c r="R46" i="5"/>
  <c r="Q46" i="5"/>
  <c r="N46" i="5"/>
  <c r="M46" i="5"/>
  <c r="J46" i="5"/>
  <c r="I46" i="5"/>
  <c r="AL186" i="5"/>
  <c r="AK186" i="5"/>
  <c r="AH186" i="5"/>
  <c r="AG186" i="5"/>
  <c r="AD186" i="5"/>
  <c r="AC186" i="5"/>
  <c r="Z186" i="5"/>
  <c r="Y186" i="5"/>
  <c r="V186" i="5"/>
  <c r="U186" i="5"/>
  <c r="R186" i="5"/>
  <c r="Q186" i="5"/>
  <c r="N186" i="5"/>
  <c r="M186" i="5"/>
  <c r="J186" i="5"/>
  <c r="I186" i="5"/>
  <c r="AL168" i="5"/>
  <c r="AK168" i="5"/>
  <c r="AH168" i="5"/>
  <c r="AG168" i="5"/>
  <c r="AD168" i="5"/>
  <c r="AC168" i="5"/>
  <c r="Z168" i="5"/>
  <c r="Y168" i="5"/>
  <c r="V168" i="5"/>
  <c r="U168" i="5"/>
  <c r="R168" i="5"/>
  <c r="Q168" i="5"/>
  <c r="N168" i="5"/>
  <c r="M168" i="5"/>
  <c r="J168" i="5"/>
  <c r="I168" i="5"/>
  <c r="AL307" i="5"/>
  <c r="AK307" i="5"/>
  <c r="AH307" i="5"/>
  <c r="AG307" i="5"/>
  <c r="AD307" i="5"/>
  <c r="AC307" i="5"/>
  <c r="Z307" i="5"/>
  <c r="Y307" i="5"/>
  <c r="V307" i="5"/>
  <c r="U307" i="5"/>
  <c r="R307" i="5"/>
  <c r="Q307" i="5"/>
  <c r="N307" i="5"/>
  <c r="M307" i="5"/>
  <c r="J307" i="5"/>
  <c r="I307" i="5"/>
  <c r="AL44" i="5"/>
  <c r="AK44" i="5"/>
  <c r="AH44" i="5"/>
  <c r="AG44" i="5"/>
  <c r="AD44" i="5"/>
  <c r="AC44" i="5"/>
  <c r="Z44" i="5"/>
  <c r="Y44" i="5"/>
  <c r="V44" i="5"/>
  <c r="U44" i="5"/>
  <c r="R44" i="5"/>
  <c r="Q44" i="5"/>
  <c r="N44" i="5"/>
  <c r="M44" i="5"/>
  <c r="J44" i="5"/>
  <c r="I44" i="5"/>
  <c r="AL14" i="5"/>
  <c r="AK14" i="5"/>
  <c r="AH14" i="5"/>
  <c r="AG14" i="5"/>
  <c r="AD14" i="5"/>
  <c r="AC14" i="5"/>
  <c r="Z14" i="5"/>
  <c r="Y14" i="5"/>
  <c r="V14" i="5"/>
  <c r="U14" i="5"/>
  <c r="R14" i="5"/>
  <c r="Q14" i="5"/>
  <c r="N14" i="5"/>
  <c r="M14" i="5"/>
  <c r="J14" i="5"/>
  <c r="I14" i="5"/>
  <c r="AL238" i="5"/>
  <c r="AK238" i="5"/>
  <c r="AH238" i="5"/>
  <c r="AG238" i="5"/>
  <c r="AD238" i="5"/>
  <c r="AC238" i="5"/>
  <c r="Z238" i="5"/>
  <c r="Y238" i="5"/>
  <c r="V238" i="5"/>
  <c r="U238" i="5"/>
  <c r="R238" i="5"/>
  <c r="Q238" i="5"/>
  <c r="N238" i="5"/>
  <c r="M238" i="5"/>
  <c r="J238" i="5"/>
  <c r="I238" i="5"/>
  <c r="AL11" i="5"/>
  <c r="AK11" i="5"/>
  <c r="AH11" i="5"/>
  <c r="AG11" i="5"/>
  <c r="AD11" i="5"/>
  <c r="AC11" i="5"/>
  <c r="Z11" i="5"/>
  <c r="Y11" i="5"/>
  <c r="V11" i="5"/>
  <c r="U11" i="5"/>
  <c r="R11" i="5"/>
  <c r="Q11" i="5"/>
  <c r="N11" i="5"/>
  <c r="M11" i="5"/>
  <c r="J11" i="5"/>
  <c r="I11" i="5"/>
  <c r="AL327" i="5"/>
  <c r="AK327" i="5"/>
  <c r="AH327" i="5"/>
  <c r="AG327" i="5"/>
  <c r="AD327" i="5"/>
  <c r="AC327" i="5"/>
  <c r="Z327" i="5"/>
  <c r="Y327" i="5"/>
  <c r="V327" i="5"/>
  <c r="U327" i="5"/>
  <c r="R327" i="5"/>
  <c r="Q327" i="5"/>
  <c r="N327" i="5"/>
  <c r="M327" i="5"/>
  <c r="J327" i="5"/>
  <c r="I327" i="5"/>
  <c r="AL242" i="5"/>
  <c r="AK242" i="5"/>
  <c r="AH242" i="5"/>
  <c r="AG242" i="5"/>
  <c r="AD242" i="5"/>
  <c r="AC242" i="5"/>
  <c r="Z242" i="5"/>
  <c r="Y242" i="5"/>
  <c r="V242" i="5"/>
  <c r="U242" i="5"/>
  <c r="R242" i="5"/>
  <c r="Q242" i="5"/>
  <c r="N242" i="5"/>
  <c r="M242" i="5"/>
  <c r="J242" i="5"/>
  <c r="I242" i="5"/>
  <c r="AL192" i="5"/>
  <c r="AK192" i="5"/>
  <c r="AH192" i="5"/>
  <c r="AG192" i="5"/>
  <c r="AD192" i="5"/>
  <c r="AC192" i="5"/>
  <c r="Z192" i="5"/>
  <c r="Y192" i="5"/>
  <c r="V192" i="5"/>
  <c r="U192" i="5"/>
  <c r="R192" i="5"/>
  <c r="Q192" i="5"/>
  <c r="N192" i="5"/>
  <c r="M192" i="5"/>
  <c r="J192" i="5"/>
  <c r="I192" i="5"/>
  <c r="AL309" i="5"/>
  <c r="AK309" i="5"/>
  <c r="AH309" i="5"/>
  <c r="AG309" i="5"/>
  <c r="AD309" i="5"/>
  <c r="AC309" i="5"/>
  <c r="Z309" i="5"/>
  <c r="Y309" i="5"/>
  <c r="V309" i="5"/>
  <c r="U309" i="5"/>
  <c r="R309" i="5"/>
  <c r="Q309" i="5"/>
  <c r="N309" i="5"/>
  <c r="M309" i="5"/>
  <c r="J309" i="5"/>
  <c r="I309" i="5"/>
  <c r="AL71" i="5"/>
  <c r="AK71" i="5"/>
  <c r="AH71" i="5"/>
  <c r="AG71" i="5"/>
  <c r="AD71" i="5"/>
  <c r="AC71" i="5"/>
  <c r="Z71" i="5"/>
  <c r="Y71" i="5"/>
  <c r="V71" i="5"/>
  <c r="U71" i="5"/>
  <c r="R71" i="5"/>
  <c r="Q71" i="5"/>
  <c r="N71" i="5"/>
  <c r="M71" i="5"/>
  <c r="J71" i="5"/>
  <c r="I71" i="5"/>
  <c r="AL69" i="5"/>
  <c r="AK69" i="5"/>
  <c r="AH69" i="5"/>
  <c r="AG69" i="5"/>
  <c r="AD69" i="5"/>
  <c r="AC69" i="5"/>
  <c r="Z69" i="5"/>
  <c r="Y69" i="5"/>
  <c r="V69" i="5"/>
  <c r="U69" i="5"/>
  <c r="R69" i="5"/>
  <c r="Q69" i="5"/>
  <c r="N69" i="5"/>
  <c r="M69" i="5"/>
  <c r="J69" i="5"/>
  <c r="I69" i="5"/>
  <c r="AL70" i="5"/>
  <c r="AK70" i="5"/>
  <c r="AH70" i="5"/>
  <c r="AG70" i="5"/>
  <c r="AD70" i="5"/>
  <c r="AC70" i="5"/>
  <c r="Z70" i="5"/>
  <c r="Y70" i="5"/>
  <c r="V70" i="5"/>
  <c r="U70" i="5"/>
  <c r="R70" i="5"/>
  <c r="Q70" i="5"/>
  <c r="N70" i="5"/>
  <c r="M70" i="5"/>
  <c r="J70" i="5"/>
  <c r="I70" i="5"/>
  <c r="AL101" i="5"/>
  <c r="AK101" i="5"/>
  <c r="AH101" i="5"/>
  <c r="AG101" i="5"/>
  <c r="AD101" i="5"/>
  <c r="AC101" i="5"/>
  <c r="Z101" i="5"/>
  <c r="Y101" i="5"/>
  <c r="V101" i="5"/>
  <c r="U101" i="5"/>
  <c r="R101" i="5"/>
  <c r="Q101" i="5"/>
  <c r="N101" i="5"/>
  <c r="M101" i="5"/>
  <c r="J101" i="5"/>
  <c r="I101" i="5"/>
  <c r="AL227" i="5"/>
  <c r="AK227" i="5"/>
  <c r="AH227" i="5"/>
  <c r="AG227" i="5"/>
  <c r="AD227" i="5"/>
  <c r="AC227" i="5"/>
  <c r="Z227" i="5"/>
  <c r="Y227" i="5"/>
  <c r="V227" i="5"/>
  <c r="U227" i="5"/>
  <c r="R227" i="5"/>
  <c r="Q227" i="5"/>
  <c r="N227" i="5"/>
  <c r="M227" i="5"/>
  <c r="J227" i="5"/>
  <c r="I227" i="5"/>
  <c r="AL284" i="5"/>
  <c r="AK284" i="5"/>
  <c r="AH284" i="5"/>
  <c r="AG284" i="5"/>
  <c r="AD284" i="5"/>
  <c r="AC284" i="5"/>
  <c r="Z284" i="5"/>
  <c r="Y284" i="5"/>
  <c r="V284" i="5"/>
  <c r="U284" i="5"/>
  <c r="R284" i="5"/>
  <c r="Q284" i="5"/>
  <c r="N284" i="5"/>
  <c r="M284" i="5"/>
  <c r="J284" i="5"/>
  <c r="I284" i="5"/>
  <c r="AL140" i="5"/>
  <c r="AK140" i="5"/>
  <c r="AH140" i="5"/>
  <c r="AG140" i="5"/>
  <c r="AD140" i="5"/>
  <c r="AC140" i="5"/>
  <c r="Z140" i="5"/>
  <c r="Y140" i="5"/>
  <c r="V140" i="5"/>
  <c r="U140" i="5"/>
  <c r="R140" i="5"/>
  <c r="Q140" i="5"/>
  <c r="N140" i="5"/>
  <c r="M140" i="5"/>
  <c r="J140" i="5"/>
  <c r="I140" i="5"/>
  <c r="D31" i="2"/>
  <c r="D26" i="2"/>
  <c r="D21" i="2"/>
  <c r="D16" i="2"/>
  <c r="K31" i="2"/>
  <c r="K26" i="2"/>
  <c r="K21" i="2"/>
  <c r="K16" i="2"/>
  <c r="J11" i="3" l="1"/>
  <c r="G5" i="3" l="1"/>
  <c r="D9" i="2" l="1"/>
  <c r="D7" i="2"/>
  <c r="D5" i="2"/>
  <c r="O11" i="3" l="1"/>
  <c r="BC241" i="3"/>
  <c r="AZ241" i="3"/>
  <c r="AY241" i="3"/>
  <c r="AU241" i="3"/>
  <c r="AT241" i="3"/>
  <c r="AQ241" i="3"/>
  <c r="AN241" i="3"/>
  <c r="AM241" i="3"/>
  <c r="AI241" i="3"/>
  <c r="AH241" i="3"/>
  <c r="AE241" i="3"/>
  <c r="AB241" i="3"/>
  <c r="AA241" i="3"/>
  <c r="W241" i="3"/>
  <c r="V241" i="3"/>
  <c r="S241" i="3"/>
  <c r="P241" i="3"/>
  <c r="O241" i="3"/>
  <c r="K241" i="3"/>
  <c r="J241" i="3"/>
  <c r="BC105" i="3"/>
  <c r="AZ105" i="3"/>
  <c r="AY105" i="3"/>
  <c r="AU105" i="3"/>
  <c r="AT105" i="3"/>
  <c r="AQ105" i="3"/>
  <c r="AN105" i="3"/>
  <c r="AM105" i="3"/>
  <c r="AI105" i="3"/>
  <c r="AH105" i="3"/>
  <c r="AE105" i="3"/>
  <c r="AB105" i="3"/>
  <c r="AA105" i="3"/>
  <c r="W105" i="3"/>
  <c r="V105" i="3"/>
  <c r="S105" i="3"/>
  <c r="P105" i="3"/>
  <c r="O105" i="3"/>
  <c r="K105" i="3"/>
  <c r="J105" i="3"/>
  <c r="BC21" i="3"/>
  <c r="AZ21" i="3"/>
  <c r="AY21" i="3"/>
  <c r="AU21" i="3"/>
  <c r="AT21" i="3"/>
  <c r="AQ21" i="3"/>
  <c r="AN21" i="3"/>
  <c r="AM21" i="3"/>
  <c r="AI21" i="3"/>
  <c r="AH21" i="3"/>
  <c r="AE21" i="3"/>
  <c r="AB21" i="3"/>
  <c r="AA21" i="3"/>
  <c r="W21" i="3"/>
  <c r="V21" i="3"/>
  <c r="S21" i="3"/>
  <c r="P21" i="3"/>
  <c r="O21" i="3"/>
  <c r="K21" i="3"/>
  <c r="J21" i="3"/>
  <c r="BC67" i="3"/>
  <c r="AZ67" i="3"/>
  <c r="AY67" i="3"/>
  <c r="AU67" i="3"/>
  <c r="AT67" i="3"/>
  <c r="AQ67" i="3"/>
  <c r="AN67" i="3"/>
  <c r="AM67" i="3"/>
  <c r="AI67" i="3"/>
  <c r="AH67" i="3"/>
  <c r="AE67" i="3"/>
  <c r="AB67" i="3"/>
  <c r="AA67" i="3"/>
  <c r="W67" i="3"/>
  <c r="V67" i="3"/>
  <c r="S67" i="3"/>
  <c r="P67" i="3"/>
  <c r="O67" i="3"/>
  <c r="K67" i="3"/>
  <c r="J67" i="3"/>
  <c r="BC296" i="3"/>
  <c r="AZ296" i="3"/>
  <c r="AY296" i="3"/>
  <c r="AU296" i="3"/>
  <c r="AT296" i="3"/>
  <c r="AQ296" i="3"/>
  <c r="AN296" i="3"/>
  <c r="AM296" i="3"/>
  <c r="AI296" i="3"/>
  <c r="AH296" i="3"/>
  <c r="AE296" i="3"/>
  <c r="AB296" i="3"/>
  <c r="AA296" i="3"/>
  <c r="W296" i="3"/>
  <c r="V296" i="3"/>
  <c r="S296" i="3"/>
  <c r="P296" i="3"/>
  <c r="O296" i="3"/>
  <c r="K296" i="3"/>
  <c r="J296" i="3"/>
  <c r="BC297" i="3"/>
  <c r="AZ297" i="3"/>
  <c r="AY297" i="3"/>
  <c r="AU297" i="3"/>
  <c r="AT297" i="3"/>
  <c r="AQ297" i="3"/>
  <c r="AN297" i="3"/>
  <c r="AM297" i="3"/>
  <c r="AI297" i="3"/>
  <c r="AH297" i="3"/>
  <c r="AE297" i="3"/>
  <c r="AB297" i="3"/>
  <c r="AA297" i="3"/>
  <c r="W297" i="3"/>
  <c r="V297" i="3"/>
  <c r="S297" i="3"/>
  <c r="P297" i="3"/>
  <c r="O297" i="3"/>
  <c r="K297" i="3"/>
  <c r="J297" i="3"/>
  <c r="BC283" i="3"/>
  <c r="AZ283" i="3"/>
  <c r="AY283" i="3"/>
  <c r="AU283" i="3"/>
  <c r="AT283" i="3"/>
  <c r="AQ283" i="3"/>
  <c r="AN283" i="3"/>
  <c r="AM283" i="3"/>
  <c r="AI283" i="3"/>
  <c r="AH283" i="3"/>
  <c r="AE283" i="3"/>
  <c r="AB283" i="3"/>
  <c r="AA283" i="3"/>
  <c r="W283" i="3"/>
  <c r="V283" i="3"/>
  <c r="S283" i="3"/>
  <c r="P283" i="3"/>
  <c r="O283" i="3"/>
  <c r="K283" i="3"/>
  <c r="J283" i="3"/>
  <c r="BC286" i="3"/>
  <c r="AZ286" i="3"/>
  <c r="AY286" i="3"/>
  <c r="AU286" i="3"/>
  <c r="AT286" i="3"/>
  <c r="AQ286" i="3"/>
  <c r="AN286" i="3"/>
  <c r="AM286" i="3"/>
  <c r="AI286" i="3"/>
  <c r="AH286" i="3"/>
  <c r="AE286" i="3"/>
  <c r="AB286" i="3"/>
  <c r="AA286" i="3"/>
  <c r="W286" i="3"/>
  <c r="V286" i="3"/>
  <c r="S286" i="3"/>
  <c r="P286" i="3"/>
  <c r="O286" i="3"/>
  <c r="K286" i="3"/>
  <c r="J286" i="3"/>
  <c r="BC288" i="3"/>
  <c r="AZ288" i="3"/>
  <c r="AY288" i="3"/>
  <c r="AU288" i="3"/>
  <c r="AT288" i="3"/>
  <c r="AQ288" i="3"/>
  <c r="AN288" i="3"/>
  <c r="AM288" i="3"/>
  <c r="AI288" i="3"/>
  <c r="AH288" i="3"/>
  <c r="AE288" i="3"/>
  <c r="AB288" i="3"/>
  <c r="AA288" i="3"/>
  <c r="W288" i="3"/>
  <c r="V288" i="3"/>
  <c r="S288" i="3"/>
  <c r="P288" i="3"/>
  <c r="O288" i="3"/>
  <c r="K288" i="3"/>
  <c r="J288" i="3"/>
  <c r="BC304" i="3"/>
  <c r="AZ304" i="3"/>
  <c r="AY304" i="3"/>
  <c r="AU304" i="3"/>
  <c r="AT304" i="3"/>
  <c r="AQ304" i="3"/>
  <c r="AN304" i="3"/>
  <c r="AM304" i="3"/>
  <c r="AI304" i="3"/>
  <c r="AH304" i="3"/>
  <c r="AE304" i="3"/>
  <c r="AB304" i="3"/>
  <c r="AA304" i="3"/>
  <c r="W304" i="3"/>
  <c r="V304" i="3"/>
  <c r="S304" i="3"/>
  <c r="P304" i="3"/>
  <c r="O304" i="3"/>
  <c r="K304" i="3"/>
  <c r="J304" i="3"/>
  <c r="BC315" i="3"/>
  <c r="AZ315" i="3"/>
  <c r="AY315" i="3"/>
  <c r="AU315" i="3"/>
  <c r="AT315" i="3"/>
  <c r="AQ315" i="3"/>
  <c r="AN315" i="3"/>
  <c r="AM315" i="3"/>
  <c r="AI315" i="3"/>
  <c r="AH315" i="3"/>
  <c r="AE315" i="3"/>
  <c r="AB315" i="3"/>
  <c r="AA315" i="3"/>
  <c r="W315" i="3"/>
  <c r="V315" i="3"/>
  <c r="S315" i="3"/>
  <c r="P315" i="3"/>
  <c r="O315" i="3"/>
  <c r="K315" i="3"/>
  <c r="J315" i="3"/>
  <c r="BC85" i="3"/>
  <c r="AZ85" i="3"/>
  <c r="AY85" i="3"/>
  <c r="AU85" i="3"/>
  <c r="AT85" i="3"/>
  <c r="AQ85" i="3"/>
  <c r="AN85" i="3"/>
  <c r="AM85" i="3"/>
  <c r="AI85" i="3"/>
  <c r="AH85" i="3"/>
  <c r="AE85" i="3"/>
  <c r="AB85" i="3"/>
  <c r="AA85" i="3"/>
  <c r="W85" i="3"/>
  <c r="V85" i="3"/>
  <c r="S85" i="3"/>
  <c r="P85" i="3"/>
  <c r="O85" i="3"/>
  <c r="K85" i="3"/>
  <c r="J85" i="3"/>
  <c r="BC292" i="3"/>
  <c r="AZ292" i="3"/>
  <c r="AY292" i="3"/>
  <c r="AU292" i="3"/>
  <c r="AT292" i="3"/>
  <c r="AQ292" i="3"/>
  <c r="AN292" i="3"/>
  <c r="AM292" i="3"/>
  <c r="AI292" i="3"/>
  <c r="AH292" i="3"/>
  <c r="AE292" i="3"/>
  <c r="AB292" i="3"/>
  <c r="AA292" i="3"/>
  <c r="W292" i="3"/>
  <c r="V292" i="3"/>
  <c r="S292" i="3"/>
  <c r="P292" i="3"/>
  <c r="O292" i="3"/>
  <c r="K292" i="3"/>
  <c r="J292" i="3"/>
  <c r="BC310" i="3"/>
  <c r="AZ310" i="3"/>
  <c r="AY310" i="3"/>
  <c r="AU310" i="3"/>
  <c r="AT310" i="3"/>
  <c r="AQ310" i="3"/>
  <c r="AN310" i="3"/>
  <c r="AM310" i="3"/>
  <c r="AI310" i="3"/>
  <c r="AH310" i="3"/>
  <c r="AE310" i="3"/>
  <c r="AB310" i="3"/>
  <c r="AA310" i="3"/>
  <c r="W310" i="3"/>
  <c r="V310" i="3"/>
  <c r="S310" i="3"/>
  <c r="P310" i="3"/>
  <c r="O310" i="3"/>
  <c r="K310" i="3"/>
  <c r="J310" i="3"/>
  <c r="BC239" i="3"/>
  <c r="AZ239" i="3"/>
  <c r="AY239" i="3"/>
  <c r="AU239" i="3"/>
  <c r="AT239" i="3"/>
  <c r="AQ239" i="3"/>
  <c r="AN239" i="3"/>
  <c r="AM239" i="3"/>
  <c r="AI239" i="3"/>
  <c r="AH239" i="3"/>
  <c r="AE239" i="3"/>
  <c r="AB239" i="3"/>
  <c r="AA239" i="3"/>
  <c r="W239" i="3"/>
  <c r="V239" i="3"/>
  <c r="S239" i="3"/>
  <c r="P239" i="3"/>
  <c r="O239" i="3"/>
  <c r="K239" i="3"/>
  <c r="J239" i="3"/>
  <c r="BC306" i="3"/>
  <c r="AZ306" i="3"/>
  <c r="O31" i="2" s="1"/>
  <c r="AY306" i="3"/>
  <c r="M31" i="2" s="1"/>
  <c r="AU306" i="3"/>
  <c r="H31" i="2" s="1"/>
  <c r="AT306" i="3"/>
  <c r="F31" i="2" s="1"/>
  <c r="AQ306" i="3"/>
  <c r="AN306" i="3"/>
  <c r="O26" i="2" s="1"/>
  <c r="AM306" i="3"/>
  <c r="M26" i="2" s="1"/>
  <c r="AI306" i="3"/>
  <c r="H26" i="2" s="1"/>
  <c r="AH306" i="3"/>
  <c r="F26" i="2" s="1"/>
  <c r="AE306" i="3"/>
  <c r="AB306" i="3"/>
  <c r="O21" i="2" s="1"/>
  <c r="AA306" i="3"/>
  <c r="M21" i="2" s="1"/>
  <c r="W306" i="3"/>
  <c r="H21" i="2" s="1"/>
  <c r="V306" i="3"/>
  <c r="F21" i="2" s="1"/>
  <c r="S306" i="3"/>
  <c r="P306" i="3"/>
  <c r="O16" i="2" s="1"/>
  <c r="O306" i="3"/>
  <c r="M16" i="2" s="1"/>
  <c r="K306" i="3"/>
  <c r="H16" i="2" s="1"/>
  <c r="J306" i="3"/>
  <c r="F16" i="2" s="1"/>
  <c r="BC243" i="3"/>
  <c r="AZ243" i="3"/>
  <c r="AY243" i="3"/>
  <c r="AU243" i="3"/>
  <c r="AT243" i="3"/>
  <c r="AQ243" i="3"/>
  <c r="AN243" i="3"/>
  <c r="AM243" i="3"/>
  <c r="AI243" i="3"/>
  <c r="AH243" i="3"/>
  <c r="AE243" i="3"/>
  <c r="AB243" i="3"/>
  <c r="AA243" i="3"/>
  <c r="W243" i="3"/>
  <c r="V243" i="3"/>
  <c r="S243" i="3"/>
  <c r="P243" i="3"/>
  <c r="O243" i="3"/>
  <c r="K243" i="3"/>
  <c r="J243" i="3"/>
  <c r="BC293" i="3"/>
  <c r="AZ293" i="3"/>
  <c r="AY293" i="3"/>
  <c r="AU293" i="3"/>
  <c r="AT293" i="3"/>
  <c r="AQ293" i="3"/>
  <c r="AN293" i="3"/>
  <c r="AM293" i="3"/>
  <c r="AI293" i="3"/>
  <c r="AH293" i="3"/>
  <c r="AE293" i="3"/>
  <c r="AB293" i="3"/>
  <c r="AA293" i="3"/>
  <c r="W293" i="3"/>
  <c r="V293" i="3"/>
  <c r="S293" i="3"/>
  <c r="P293" i="3"/>
  <c r="O293" i="3"/>
  <c r="K293" i="3"/>
  <c r="J293" i="3"/>
  <c r="BC65" i="3"/>
  <c r="AZ65" i="3"/>
  <c r="AY65" i="3"/>
  <c r="AU65" i="3"/>
  <c r="AT65" i="3"/>
  <c r="AQ65" i="3"/>
  <c r="AN65" i="3"/>
  <c r="AM65" i="3"/>
  <c r="AI65" i="3"/>
  <c r="AH65" i="3"/>
  <c r="AE65" i="3"/>
  <c r="AB65" i="3"/>
  <c r="AA65" i="3"/>
  <c r="W65" i="3"/>
  <c r="V65" i="3"/>
  <c r="S65" i="3"/>
  <c r="P65" i="3"/>
  <c r="O65" i="3"/>
  <c r="K65" i="3"/>
  <c r="J65" i="3"/>
  <c r="BC285" i="3"/>
  <c r="AZ285" i="3"/>
  <c r="AY285" i="3"/>
  <c r="AU285" i="3"/>
  <c r="AT285" i="3"/>
  <c r="AQ285" i="3"/>
  <c r="AN285" i="3"/>
  <c r="AM285" i="3"/>
  <c r="AI285" i="3"/>
  <c r="AH285" i="3"/>
  <c r="AE285" i="3"/>
  <c r="AB285" i="3"/>
  <c r="AA285" i="3"/>
  <c r="W285" i="3"/>
  <c r="V285" i="3"/>
  <c r="S285" i="3"/>
  <c r="P285" i="3"/>
  <c r="O285" i="3"/>
  <c r="K285" i="3"/>
  <c r="J285" i="3"/>
  <c r="BC18" i="3"/>
  <c r="AZ18" i="3"/>
  <c r="AY18" i="3"/>
  <c r="AU18" i="3"/>
  <c r="AT18" i="3"/>
  <c r="AQ18" i="3"/>
  <c r="AN18" i="3"/>
  <c r="AM18" i="3"/>
  <c r="AI18" i="3"/>
  <c r="AH18" i="3"/>
  <c r="AE18" i="3"/>
  <c r="AB18" i="3"/>
  <c r="AA18" i="3"/>
  <c r="W18" i="3"/>
  <c r="V18" i="3"/>
  <c r="S18" i="3"/>
  <c r="P18" i="3"/>
  <c r="O18" i="3"/>
  <c r="K18" i="3"/>
  <c r="J18" i="3"/>
  <c r="BC59" i="3"/>
  <c r="AZ59" i="3"/>
  <c r="AY59" i="3"/>
  <c r="AU59" i="3"/>
  <c r="AT59" i="3"/>
  <c r="AQ59" i="3"/>
  <c r="AN59" i="3"/>
  <c r="AM59" i="3"/>
  <c r="AI59" i="3"/>
  <c r="AH59" i="3"/>
  <c r="AE59" i="3"/>
  <c r="AB59" i="3"/>
  <c r="AA59" i="3"/>
  <c r="W59" i="3"/>
  <c r="V59" i="3"/>
  <c r="S59" i="3"/>
  <c r="P59" i="3"/>
  <c r="O59" i="3"/>
  <c r="K59" i="3"/>
  <c r="J59" i="3"/>
  <c r="BC26" i="3"/>
  <c r="AZ26" i="3"/>
  <c r="AY26" i="3"/>
  <c r="AU26" i="3"/>
  <c r="AT26" i="3"/>
  <c r="AQ26" i="3"/>
  <c r="AN26" i="3"/>
  <c r="AM26" i="3"/>
  <c r="AI26" i="3"/>
  <c r="AH26" i="3"/>
  <c r="AE26" i="3"/>
  <c r="AB26" i="3"/>
  <c r="AA26" i="3"/>
  <c r="W26" i="3"/>
  <c r="V26" i="3"/>
  <c r="S26" i="3"/>
  <c r="P26" i="3"/>
  <c r="O26" i="3"/>
  <c r="K26" i="3"/>
  <c r="J26" i="3"/>
  <c r="BC231" i="3"/>
  <c r="AZ231" i="3"/>
  <c r="AY231" i="3"/>
  <c r="AU231" i="3"/>
  <c r="AT231" i="3"/>
  <c r="AQ231" i="3"/>
  <c r="AN231" i="3"/>
  <c r="AM231" i="3"/>
  <c r="AI231" i="3"/>
  <c r="AH231" i="3"/>
  <c r="AE231" i="3"/>
  <c r="AB231" i="3"/>
  <c r="AA231" i="3"/>
  <c r="W231" i="3"/>
  <c r="V231" i="3"/>
  <c r="S231" i="3"/>
  <c r="P231" i="3"/>
  <c r="O231" i="3"/>
  <c r="K231" i="3"/>
  <c r="J231" i="3"/>
  <c r="BC221" i="3"/>
  <c r="AZ221" i="3"/>
  <c r="AY221" i="3"/>
  <c r="AU221" i="3"/>
  <c r="AT221" i="3"/>
  <c r="AQ221" i="3"/>
  <c r="AN221" i="3"/>
  <c r="AM221" i="3"/>
  <c r="AI221" i="3"/>
  <c r="AH221" i="3"/>
  <c r="AE221" i="3"/>
  <c r="AB221" i="3"/>
  <c r="AA221" i="3"/>
  <c r="W221" i="3"/>
  <c r="V221" i="3"/>
  <c r="S221" i="3"/>
  <c r="P221" i="3"/>
  <c r="O221" i="3"/>
  <c r="K221" i="3"/>
  <c r="J221" i="3"/>
  <c r="BC103" i="3"/>
  <c r="AZ103" i="3"/>
  <c r="AY103" i="3"/>
  <c r="AU103" i="3"/>
  <c r="AT103" i="3"/>
  <c r="AQ103" i="3"/>
  <c r="AN103" i="3"/>
  <c r="AM103" i="3"/>
  <c r="AI103" i="3"/>
  <c r="AH103" i="3"/>
  <c r="AE103" i="3"/>
  <c r="AB103" i="3"/>
  <c r="AA103" i="3"/>
  <c r="W103" i="3"/>
  <c r="V103" i="3"/>
  <c r="S103" i="3"/>
  <c r="P103" i="3"/>
  <c r="O103" i="3"/>
  <c r="K103" i="3"/>
  <c r="J103" i="3"/>
  <c r="BC295" i="3"/>
  <c r="AZ295" i="3"/>
  <c r="AY295" i="3"/>
  <c r="AU295" i="3"/>
  <c r="AT295" i="3"/>
  <c r="AQ295" i="3"/>
  <c r="AN295" i="3"/>
  <c r="AM295" i="3"/>
  <c r="AI295" i="3"/>
  <c r="AH295" i="3"/>
  <c r="AE295" i="3"/>
  <c r="AB295" i="3"/>
  <c r="AA295" i="3"/>
  <c r="W295" i="3"/>
  <c r="V295" i="3"/>
  <c r="S295" i="3"/>
  <c r="P295" i="3"/>
  <c r="O295" i="3"/>
  <c r="K295" i="3"/>
  <c r="J295" i="3"/>
  <c r="BC72" i="3"/>
  <c r="AZ72" i="3"/>
  <c r="AY72" i="3"/>
  <c r="AU72" i="3"/>
  <c r="AT72" i="3"/>
  <c r="AQ72" i="3"/>
  <c r="AN72" i="3"/>
  <c r="AM72" i="3"/>
  <c r="AI72" i="3"/>
  <c r="AH72" i="3"/>
  <c r="AE72" i="3"/>
  <c r="AB72" i="3"/>
  <c r="AA72" i="3"/>
  <c r="W72" i="3"/>
  <c r="V72" i="3"/>
  <c r="S72" i="3"/>
  <c r="P72" i="3"/>
  <c r="O72" i="3"/>
  <c r="K72" i="3"/>
  <c r="J72" i="3"/>
  <c r="BC305" i="3"/>
  <c r="AZ305" i="3"/>
  <c r="AY305" i="3"/>
  <c r="AU305" i="3"/>
  <c r="AT305" i="3"/>
  <c r="AQ305" i="3"/>
  <c r="AN305" i="3"/>
  <c r="AM305" i="3"/>
  <c r="AI305" i="3"/>
  <c r="AH305" i="3"/>
  <c r="AE305" i="3"/>
  <c r="AB305" i="3"/>
  <c r="AA305" i="3"/>
  <c r="W305" i="3"/>
  <c r="V305" i="3"/>
  <c r="S305" i="3"/>
  <c r="P305" i="3"/>
  <c r="O305" i="3"/>
  <c r="K305" i="3"/>
  <c r="J305" i="3"/>
  <c r="BC223" i="3"/>
  <c r="AZ223" i="3"/>
  <c r="AY223" i="3"/>
  <c r="AU223" i="3"/>
  <c r="AT223" i="3"/>
  <c r="AQ223" i="3"/>
  <c r="AN223" i="3"/>
  <c r="AM223" i="3"/>
  <c r="AI223" i="3"/>
  <c r="AH223" i="3"/>
  <c r="AE223" i="3"/>
  <c r="AB223" i="3"/>
  <c r="AA223" i="3"/>
  <c r="W223" i="3"/>
  <c r="V223" i="3"/>
  <c r="S223" i="3"/>
  <c r="P223" i="3"/>
  <c r="O223" i="3"/>
  <c r="K223" i="3"/>
  <c r="J223" i="3"/>
  <c r="BC298" i="3"/>
  <c r="AZ298" i="3"/>
  <c r="AY298" i="3"/>
  <c r="AU298" i="3"/>
  <c r="AT298" i="3"/>
  <c r="AQ298" i="3"/>
  <c r="AN298" i="3"/>
  <c r="AM298" i="3"/>
  <c r="AI298" i="3"/>
  <c r="AH298" i="3"/>
  <c r="AE298" i="3"/>
  <c r="AB298" i="3"/>
  <c r="AA298" i="3"/>
  <c r="W298" i="3"/>
  <c r="V298" i="3"/>
  <c r="S298" i="3"/>
  <c r="P298" i="3"/>
  <c r="O298" i="3"/>
  <c r="K298" i="3"/>
  <c r="J298" i="3"/>
  <c r="BC115" i="3"/>
  <c r="AZ115" i="3"/>
  <c r="AY115" i="3"/>
  <c r="AU115" i="3"/>
  <c r="AT115" i="3"/>
  <c r="AQ115" i="3"/>
  <c r="AN115" i="3"/>
  <c r="AM115" i="3"/>
  <c r="AI115" i="3"/>
  <c r="AH115" i="3"/>
  <c r="AE115" i="3"/>
  <c r="AB115" i="3"/>
  <c r="AA115" i="3"/>
  <c r="W115" i="3"/>
  <c r="V115" i="3"/>
  <c r="S115" i="3"/>
  <c r="P115" i="3"/>
  <c r="O115" i="3"/>
  <c r="K115" i="3"/>
  <c r="J115" i="3"/>
  <c r="BC178" i="3"/>
  <c r="AZ178" i="3"/>
  <c r="AY178" i="3"/>
  <c r="AU178" i="3"/>
  <c r="AT178" i="3"/>
  <c r="AQ178" i="3"/>
  <c r="AN178" i="3"/>
  <c r="AM178" i="3"/>
  <c r="AI178" i="3"/>
  <c r="AH178" i="3"/>
  <c r="AE178" i="3"/>
  <c r="AB178" i="3"/>
  <c r="AA178" i="3"/>
  <c r="W178" i="3"/>
  <c r="V178" i="3"/>
  <c r="S178" i="3"/>
  <c r="P178" i="3"/>
  <c r="O178" i="3"/>
  <c r="K178" i="3"/>
  <c r="J178" i="3"/>
  <c r="BC127" i="3"/>
  <c r="AZ127" i="3"/>
  <c r="AY127" i="3"/>
  <c r="AU127" i="3"/>
  <c r="AT127" i="3"/>
  <c r="AQ127" i="3"/>
  <c r="AN127" i="3"/>
  <c r="AM127" i="3"/>
  <c r="AI127" i="3"/>
  <c r="AH127" i="3"/>
  <c r="AE127" i="3"/>
  <c r="AB127" i="3"/>
  <c r="AA127" i="3"/>
  <c r="W127" i="3"/>
  <c r="V127" i="3"/>
  <c r="S127" i="3"/>
  <c r="P127" i="3"/>
  <c r="O127" i="3"/>
  <c r="K127" i="3"/>
  <c r="J127" i="3"/>
  <c r="BC279" i="3"/>
  <c r="AZ279" i="3"/>
  <c r="AY279" i="3"/>
  <c r="AU279" i="3"/>
  <c r="AT279" i="3"/>
  <c r="AQ279" i="3"/>
  <c r="AN279" i="3"/>
  <c r="AM279" i="3"/>
  <c r="AI279" i="3"/>
  <c r="AH279" i="3"/>
  <c r="AE279" i="3"/>
  <c r="AB279" i="3"/>
  <c r="AA279" i="3"/>
  <c r="W279" i="3"/>
  <c r="V279" i="3"/>
  <c r="S279" i="3"/>
  <c r="P279" i="3"/>
  <c r="O279" i="3"/>
  <c r="K279" i="3"/>
  <c r="J279" i="3"/>
  <c r="BC287" i="3"/>
  <c r="AZ287" i="3"/>
  <c r="AY287" i="3"/>
  <c r="AU287" i="3"/>
  <c r="AT287" i="3"/>
  <c r="AQ287" i="3"/>
  <c r="AN287" i="3"/>
  <c r="AM287" i="3"/>
  <c r="AI287" i="3"/>
  <c r="AH287" i="3"/>
  <c r="AE287" i="3"/>
  <c r="AB287" i="3"/>
  <c r="AA287" i="3"/>
  <c r="W287" i="3"/>
  <c r="V287" i="3"/>
  <c r="S287" i="3"/>
  <c r="P287" i="3"/>
  <c r="O287" i="3"/>
  <c r="K287" i="3"/>
  <c r="J287" i="3"/>
  <c r="BC208" i="3"/>
  <c r="AZ208" i="3"/>
  <c r="AY208" i="3"/>
  <c r="AU208" i="3"/>
  <c r="AT208" i="3"/>
  <c r="AQ208" i="3"/>
  <c r="AN208" i="3"/>
  <c r="AM208" i="3"/>
  <c r="AI208" i="3"/>
  <c r="AH208" i="3"/>
  <c r="AE208" i="3"/>
  <c r="AB208" i="3"/>
  <c r="AA208" i="3"/>
  <c r="W208" i="3"/>
  <c r="V208" i="3"/>
  <c r="S208" i="3"/>
  <c r="P208" i="3"/>
  <c r="O208" i="3"/>
  <c r="K208" i="3"/>
  <c r="J208" i="3"/>
  <c r="BC209" i="3"/>
  <c r="AZ209" i="3"/>
  <c r="AY209" i="3"/>
  <c r="AU209" i="3"/>
  <c r="AT209" i="3"/>
  <c r="AQ209" i="3"/>
  <c r="AN209" i="3"/>
  <c r="AM209" i="3"/>
  <c r="AI209" i="3"/>
  <c r="AH209" i="3"/>
  <c r="AE209" i="3"/>
  <c r="AB209" i="3"/>
  <c r="AA209" i="3"/>
  <c r="W209" i="3"/>
  <c r="V209" i="3"/>
  <c r="S209" i="3"/>
  <c r="P209" i="3"/>
  <c r="O209" i="3"/>
  <c r="K209" i="3"/>
  <c r="J209" i="3"/>
  <c r="BC186" i="3"/>
  <c r="AZ186" i="3"/>
  <c r="AY186" i="3"/>
  <c r="AU186" i="3"/>
  <c r="AT186" i="3"/>
  <c r="AQ186" i="3"/>
  <c r="AN186" i="3"/>
  <c r="AM186" i="3"/>
  <c r="AI186" i="3"/>
  <c r="AH186" i="3"/>
  <c r="AE186" i="3"/>
  <c r="AB186" i="3"/>
  <c r="AA186" i="3"/>
  <c r="W186" i="3"/>
  <c r="V186" i="3"/>
  <c r="S186" i="3"/>
  <c r="P186" i="3"/>
  <c r="O186" i="3"/>
  <c r="K186" i="3"/>
  <c r="J186" i="3"/>
  <c r="BC30" i="3"/>
  <c r="AZ30" i="3"/>
  <c r="AY30" i="3"/>
  <c r="AU30" i="3"/>
  <c r="AT30" i="3"/>
  <c r="AQ30" i="3"/>
  <c r="AN30" i="3"/>
  <c r="AM30" i="3"/>
  <c r="AI30" i="3"/>
  <c r="AH30" i="3"/>
  <c r="AE30" i="3"/>
  <c r="AB30" i="3"/>
  <c r="AA30" i="3"/>
  <c r="W30" i="3"/>
  <c r="V30" i="3"/>
  <c r="S30" i="3"/>
  <c r="P30" i="3"/>
  <c r="O30" i="3"/>
  <c r="K30" i="3"/>
  <c r="J30" i="3"/>
  <c r="BC156" i="3"/>
  <c r="AZ156" i="3"/>
  <c r="AY156" i="3"/>
  <c r="AU156" i="3"/>
  <c r="AT156" i="3"/>
  <c r="AQ156" i="3"/>
  <c r="AN156" i="3"/>
  <c r="AM156" i="3"/>
  <c r="AI156" i="3"/>
  <c r="AH156" i="3"/>
  <c r="AE156" i="3"/>
  <c r="AB156" i="3"/>
  <c r="AA156" i="3"/>
  <c r="W156" i="3"/>
  <c r="V156" i="3"/>
  <c r="S156" i="3"/>
  <c r="P156" i="3"/>
  <c r="O156" i="3"/>
  <c r="K156" i="3"/>
  <c r="J156" i="3"/>
  <c r="BC57" i="3"/>
  <c r="AZ57" i="3"/>
  <c r="AY57" i="3"/>
  <c r="AU57" i="3"/>
  <c r="AT57" i="3"/>
  <c r="AQ57" i="3"/>
  <c r="AN57" i="3"/>
  <c r="AM57" i="3"/>
  <c r="AI57" i="3"/>
  <c r="AH57" i="3"/>
  <c r="AE57" i="3"/>
  <c r="AB57" i="3"/>
  <c r="AA57" i="3"/>
  <c r="W57" i="3"/>
  <c r="V57" i="3"/>
  <c r="S57" i="3"/>
  <c r="P57" i="3"/>
  <c r="O57" i="3"/>
  <c r="K57" i="3"/>
  <c r="J57" i="3"/>
  <c r="BC244" i="3"/>
  <c r="AZ244" i="3"/>
  <c r="AY244" i="3"/>
  <c r="AU244" i="3"/>
  <c r="AT244" i="3"/>
  <c r="AQ244" i="3"/>
  <c r="AN244" i="3"/>
  <c r="AM244" i="3"/>
  <c r="AI244" i="3"/>
  <c r="AH244" i="3"/>
  <c r="AE244" i="3"/>
  <c r="AB244" i="3"/>
  <c r="AA244" i="3"/>
  <c r="W244" i="3"/>
  <c r="V244" i="3"/>
  <c r="S244" i="3"/>
  <c r="P244" i="3"/>
  <c r="O244" i="3"/>
  <c r="K244" i="3"/>
  <c r="J244" i="3"/>
  <c r="BC233" i="3"/>
  <c r="AZ233" i="3"/>
  <c r="AY233" i="3"/>
  <c r="AU233" i="3"/>
  <c r="AT233" i="3"/>
  <c r="AQ233" i="3"/>
  <c r="AN233" i="3"/>
  <c r="AM233" i="3"/>
  <c r="AI233" i="3"/>
  <c r="AH233" i="3"/>
  <c r="AE233" i="3"/>
  <c r="AB233" i="3"/>
  <c r="AA233" i="3"/>
  <c r="W233" i="3"/>
  <c r="V233" i="3"/>
  <c r="S233" i="3"/>
  <c r="P233" i="3"/>
  <c r="O233" i="3"/>
  <c r="K233" i="3"/>
  <c r="J233" i="3"/>
  <c r="BC249" i="3"/>
  <c r="AZ249" i="3"/>
  <c r="AY249" i="3"/>
  <c r="AU249" i="3"/>
  <c r="AT249" i="3"/>
  <c r="AQ249" i="3"/>
  <c r="AN249" i="3"/>
  <c r="AM249" i="3"/>
  <c r="AI249" i="3"/>
  <c r="AH249" i="3"/>
  <c r="AE249" i="3"/>
  <c r="AB249" i="3"/>
  <c r="AA249" i="3"/>
  <c r="W249" i="3"/>
  <c r="V249" i="3"/>
  <c r="S249" i="3"/>
  <c r="P249" i="3"/>
  <c r="O249" i="3"/>
  <c r="K249" i="3"/>
  <c r="J249" i="3"/>
  <c r="BC12" i="3"/>
  <c r="AZ12" i="3"/>
  <c r="AY12" i="3"/>
  <c r="AU12" i="3"/>
  <c r="AT12" i="3"/>
  <c r="AQ12" i="3"/>
  <c r="AN12" i="3"/>
  <c r="AM12" i="3"/>
  <c r="AI12" i="3"/>
  <c r="AH12" i="3"/>
  <c r="AE12" i="3"/>
  <c r="AB12" i="3"/>
  <c r="AA12" i="3"/>
  <c r="W12" i="3"/>
  <c r="V12" i="3"/>
  <c r="S12" i="3"/>
  <c r="P12" i="3"/>
  <c r="O12" i="3"/>
  <c r="K12" i="3"/>
  <c r="J12" i="3"/>
  <c r="BC318" i="3"/>
  <c r="AZ318" i="3"/>
  <c r="AY318" i="3"/>
  <c r="AU318" i="3"/>
  <c r="AT318" i="3"/>
  <c r="AQ318" i="3"/>
  <c r="AN318" i="3"/>
  <c r="AM318" i="3"/>
  <c r="AI318" i="3"/>
  <c r="AH318" i="3"/>
  <c r="AE318" i="3"/>
  <c r="AB318" i="3"/>
  <c r="AA318" i="3"/>
  <c r="W318" i="3"/>
  <c r="V318" i="3"/>
  <c r="S318" i="3"/>
  <c r="P318" i="3"/>
  <c r="O318" i="3"/>
  <c r="K318" i="3"/>
  <c r="J318" i="3"/>
  <c r="BC108" i="3"/>
  <c r="AZ108" i="3"/>
  <c r="AY108" i="3"/>
  <c r="AU108" i="3"/>
  <c r="AT108" i="3"/>
  <c r="AQ108" i="3"/>
  <c r="AN108" i="3"/>
  <c r="AM108" i="3"/>
  <c r="AI108" i="3"/>
  <c r="AH108" i="3"/>
  <c r="AE108" i="3"/>
  <c r="AB108" i="3"/>
  <c r="AA108" i="3"/>
  <c r="W108" i="3"/>
  <c r="V108" i="3"/>
  <c r="S108" i="3"/>
  <c r="P108" i="3"/>
  <c r="O108" i="3"/>
  <c r="K108" i="3"/>
  <c r="J108" i="3"/>
  <c r="BC44" i="3"/>
  <c r="AZ44" i="3"/>
  <c r="AY44" i="3"/>
  <c r="AU44" i="3"/>
  <c r="AT44" i="3"/>
  <c r="AQ44" i="3"/>
  <c r="AN44" i="3"/>
  <c r="AM44" i="3"/>
  <c r="AI44" i="3"/>
  <c r="AH44" i="3"/>
  <c r="AE44" i="3"/>
  <c r="AB44" i="3"/>
  <c r="AA44" i="3"/>
  <c r="W44" i="3"/>
  <c r="V44" i="3"/>
  <c r="S44" i="3"/>
  <c r="P44" i="3"/>
  <c r="O44" i="3"/>
  <c r="K44" i="3"/>
  <c r="J44" i="3"/>
  <c r="BC126" i="3"/>
  <c r="AZ126" i="3"/>
  <c r="AY126" i="3"/>
  <c r="AU126" i="3"/>
  <c r="AT126" i="3"/>
  <c r="AQ126" i="3"/>
  <c r="AN126" i="3"/>
  <c r="AM126" i="3"/>
  <c r="AI126" i="3"/>
  <c r="AH126" i="3"/>
  <c r="AE126" i="3"/>
  <c r="AB126" i="3"/>
  <c r="AA126" i="3"/>
  <c r="W126" i="3"/>
  <c r="V126" i="3"/>
  <c r="S126" i="3"/>
  <c r="P126" i="3"/>
  <c r="O126" i="3"/>
  <c r="K126" i="3"/>
  <c r="J126" i="3"/>
  <c r="BC137" i="3"/>
  <c r="AZ137" i="3"/>
  <c r="AY137" i="3"/>
  <c r="AU137" i="3"/>
  <c r="AT137" i="3"/>
  <c r="AQ137" i="3"/>
  <c r="AN137" i="3"/>
  <c r="AM137" i="3"/>
  <c r="AI137" i="3"/>
  <c r="AH137" i="3"/>
  <c r="AE137" i="3"/>
  <c r="AB137" i="3"/>
  <c r="AA137" i="3"/>
  <c r="W137" i="3"/>
  <c r="V137" i="3"/>
  <c r="S137" i="3"/>
  <c r="P137" i="3"/>
  <c r="O137" i="3"/>
  <c r="K137" i="3"/>
  <c r="J137" i="3"/>
  <c r="BC75" i="3"/>
  <c r="AZ75" i="3"/>
  <c r="AY75" i="3"/>
  <c r="AU75" i="3"/>
  <c r="AT75" i="3"/>
  <c r="AQ75" i="3"/>
  <c r="AN75" i="3"/>
  <c r="AM75" i="3"/>
  <c r="AI75" i="3"/>
  <c r="AH75" i="3"/>
  <c r="AE75" i="3"/>
  <c r="AB75" i="3"/>
  <c r="AA75" i="3"/>
  <c r="W75" i="3"/>
  <c r="V75" i="3"/>
  <c r="S75" i="3"/>
  <c r="P75" i="3"/>
  <c r="O75" i="3"/>
  <c r="K75" i="3"/>
  <c r="J75" i="3"/>
  <c r="BC50" i="3"/>
  <c r="AZ50" i="3"/>
  <c r="AY50" i="3"/>
  <c r="AU50" i="3"/>
  <c r="AT50" i="3"/>
  <c r="AQ50" i="3"/>
  <c r="AN50" i="3"/>
  <c r="AM50" i="3"/>
  <c r="AI50" i="3"/>
  <c r="AH50" i="3"/>
  <c r="AE50" i="3"/>
  <c r="AB50" i="3"/>
  <c r="AA50" i="3"/>
  <c r="W50" i="3"/>
  <c r="V50" i="3"/>
  <c r="S50" i="3"/>
  <c r="P50" i="3"/>
  <c r="O50" i="3"/>
  <c r="K50" i="3"/>
  <c r="J50" i="3"/>
  <c r="BC194" i="3"/>
  <c r="AZ194" i="3"/>
  <c r="AY194" i="3"/>
  <c r="AU194" i="3"/>
  <c r="AT194" i="3"/>
  <c r="AQ194" i="3"/>
  <c r="AN194" i="3"/>
  <c r="AM194" i="3"/>
  <c r="AI194" i="3"/>
  <c r="AH194" i="3"/>
  <c r="AE194" i="3"/>
  <c r="AB194" i="3"/>
  <c r="AA194" i="3"/>
  <c r="W194" i="3"/>
  <c r="V194" i="3"/>
  <c r="S194" i="3"/>
  <c r="P194" i="3"/>
  <c r="O194" i="3"/>
  <c r="K194" i="3"/>
  <c r="J194" i="3"/>
  <c r="BC220" i="3"/>
  <c r="AZ220" i="3"/>
  <c r="AY220" i="3"/>
  <c r="AU220" i="3"/>
  <c r="AT220" i="3"/>
  <c r="AQ220" i="3"/>
  <c r="AN220" i="3"/>
  <c r="AM220" i="3"/>
  <c r="AI220" i="3"/>
  <c r="AH220" i="3"/>
  <c r="AE220" i="3"/>
  <c r="AB220" i="3"/>
  <c r="AA220" i="3"/>
  <c r="W220" i="3"/>
  <c r="V220" i="3"/>
  <c r="S220" i="3"/>
  <c r="P220" i="3"/>
  <c r="O220" i="3"/>
  <c r="K220" i="3"/>
  <c r="J220" i="3"/>
  <c r="BC32" i="3"/>
  <c r="AZ32" i="3"/>
  <c r="AY32" i="3"/>
  <c r="AU32" i="3"/>
  <c r="AT32" i="3"/>
  <c r="AQ32" i="3"/>
  <c r="AN32" i="3"/>
  <c r="AM32" i="3"/>
  <c r="AI32" i="3"/>
  <c r="AH32" i="3"/>
  <c r="AE32" i="3"/>
  <c r="AB32" i="3"/>
  <c r="AA32" i="3"/>
  <c r="W32" i="3"/>
  <c r="V32" i="3"/>
  <c r="S32" i="3"/>
  <c r="P32" i="3"/>
  <c r="O32" i="3"/>
  <c r="K32" i="3"/>
  <c r="J32" i="3"/>
  <c r="BC31" i="3"/>
  <c r="AZ31" i="3"/>
  <c r="AY31" i="3"/>
  <c r="AU31" i="3"/>
  <c r="AT31" i="3"/>
  <c r="AQ31" i="3"/>
  <c r="AN31" i="3"/>
  <c r="AM31" i="3"/>
  <c r="AI31" i="3"/>
  <c r="AH31" i="3"/>
  <c r="AE31" i="3"/>
  <c r="AB31" i="3"/>
  <c r="AA31" i="3"/>
  <c r="W31" i="3"/>
  <c r="V31" i="3"/>
  <c r="S31" i="3"/>
  <c r="P31" i="3"/>
  <c r="O31" i="3"/>
  <c r="K31" i="3"/>
  <c r="J31" i="3"/>
  <c r="BC97" i="3"/>
  <c r="AZ97" i="3"/>
  <c r="AY97" i="3"/>
  <c r="AU97" i="3"/>
  <c r="AT97" i="3"/>
  <c r="AQ97" i="3"/>
  <c r="AN97" i="3"/>
  <c r="AM97" i="3"/>
  <c r="AI97" i="3"/>
  <c r="AH97" i="3"/>
  <c r="AE97" i="3"/>
  <c r="AB97" i="3"/>
  <c r="AA97" i="3"/>
  <c r="W97" i="3"/>
  <c r="V97" i="3"/>
  <c r="S97" i="3"/>
  <c r="P97" i="3"/>
  <c r="O97" i="3"/>
  <c r="K97" i="3"/>
  <c r="J97" i="3"/>
  <c r="BC139" i="3"/>
  <c r="AZ139" i="3"/>
  <c r="AY139" i="3"/>
  <c r="AU139" i="3"/>
  <c r="AT139" i="3"/>
  <c r="AQ139" i="3"/>
  <c r="AN139" i="3"/>
  <c r="AM139" i="3"/>
  <c r="AI139" i="3"/>
  <c r="AH139" i="3"/>
  <c r="AE139" i="3"/>
  <c r="AB139" i="3"/>
  <c r="AA139" i="3"/>
  <c r="W139" i="3"/>
  <c r="V139" i="3"/>
  <c r="S139" i="3"/>
  <c r="P139" i="3"/>
  <c r="O139" i="3"/>
  <c r="K139" i="3"/>
  <c r="J139" i="3"/>
  <c r="BC151" i="3"/>
  <c r="AZ151" i="3"/>
  <c r="AY151" i="3"/>
  <c r="AU151" i="3"/>
  <c r="AT151" i="3"/>
  <c r="AQ151" i="3"/>
  <c r="AN151" i="3"/>
  <c r="AM151" i="3"/>
  <c r="AI151" i="3"/>
  <c r="AH151" i="3"/>
  <c r="AE151" i="3"/>
  <c r="AB151" i="3"/>
  <c r="AA151" i="3"/>
  <c r="W151" i="3"/>
  <c r="V151" i="3"/>
  <c r="S151" i="3"/>
  <c r="P151" i="3"/>
  <c r="O151" i="3"/>
  <c r="K151" i="3"/>
  <c r="J151" i="3"/>
  <c r="BC204" i="3"/>
  <c r="AZ204" i="3"/>
  <c r="AY204" i="3"/>
  <c r="AU204" i="3"/>
  <c r="AT204" i="3"/>
  <c r="AQ204" i="3"/>
  <c r="AN204" i="3"/>
  <c r="AM204" i="3"/>
  <c r="AI204" i="3"/>
  <c r="AH204" i="3"/>
  <c r="AE204" i="3"/>
  <c r="AB204" i="3"/>
  <c r="AA204" i="3"/>
  <c r="W204" i="3"/>
  <c r="V204" i="3"/>
  <c r="S204" i="3"/>
  <c r="P204" i="3"/>
  <c r="O204" i="3"/>
  <c r="K204" i="3"/>
  <c r="J204" i="3"/>
  <c r="BC124" i="3"/>
  <c r="AZ124" i="3"/>
  <c r="AY124" i="3"/>
  <c r="AU124" i="3"/>
  <c r="AT124" i="3"/>
  <c r="AQ124" i="3"/>
  <c r="AN124" i="3"/>
  <c r="AM124" i="3"/>
  <c r="AI124" i="3"/>
  <c r="AH124" i="3"/>
  <c r="AE124" i="3"/>
  <c r="AB124" i="3"/>
  <c r="AA124" i="3"/>
  <c r="W124" i="3"/>
  <c r="V124" i="3"/>
  <c r="S124" i="3"/>
  <c r="P124" i="3"/>
  <c r="O124" i="3"/>
  <c r="K124" i="3"/>
  <c r="J124" i="3"/>
  <c r="BC280" i="3"/>
  <c r="AZ280" i="3"/>
  <c r="AY280" i="3"/>
  <c r="AU280" i="3"/>
  <c r="AT280" i="3"/>
  <c r="AQ280" i="3"/>
  <c r="AN280" i="3"/>
  <c r="AM280" i="3"/>
  <c r="AI280" i="3"/>
  <c r="AH280" i="3"/>
  <c r="AE280" i="3"/>
  <c r="AB280" i="3"/>
  <c r="AA280" i="3"/>
  <c r="W280" i="3"/>
  <c r="V280" i="3"/>
  <c r="S280" i="3"/>
  <c r="P280" i="3"/>
  <c r="O280" i="3"/>
  <c r="K280" i="3"/>
  <c r="J280" i="3"/>
  <c r="BC138" i="3"/>
  <c r="AZ138" i="3"/>
  <c r="AY138" i="3"/>
  <c r="AU138" i="3"/>
  <c r="AT138" i="3"/>
  <c r="AQ138" i="3"/>
  <c r="AN138" i="3"/>
  <c r="AM138" i="3"/>
  <c r="AI138" i="3"/>
  <c r="AH138" i="3"/>
  <c r="AE138" i="3"/>
  <c r="AB138" i="3"/>
  <c r="AA138" i="3"/>
  <c r="W138" i="3"/>
  <c r="V138" i="3"/>
  <c r="S138" i="3"/>
  <c r="P138" i="3"/>
  <c r="O138" i="3"/>
  <c r="K138" i="3"/>
  <c r="J138" i="3"/>
  <c r="BC206" i="3"/>
  <c r="AZ206" i="3"/>
  <c r="AY206" i="3"/>
  <c r="AU206" i="3"/>
  <c r="AT206" i="3"/>
  <c r="AQ206" i="3"/>
  <c r="AN206" i="3"/>
  <c r="AM206" i="3"/>
  <c r="AI206" i="3"/>
  <c r="AH206" i="3"/>
  <c r="AE206" i="3"/>
  <c r="AB206" i="3"/>
  <c r="AA206" i="3"/>
  <c r="W206" i="3"/>
  <c r="V206" i="3"/>
  <c r="S206" i="3"/>
  <c r="P206" i="3"/>
  <c r="O206" i="3"/>
  <c r="K206" i="3"/>
  <c r="J206" i="3"/>
  <c r="BC334" i="3"/>
  <c r="AZ334" i="3"/>
  <c r="AY334" i="3"/>
  <c r="AU334" i="3"/>
  <c r="AT334" i="3"/>
  <c r="AQ334" i="3"/>
  <c r="AN334" i="3"/>
  <c r="AM334" i="3"/>
  <c r="AI334" i="3"/>
  <c r="AH334" i="3"/>
  <c r="AE334" i="3"/>
  <c r="AB334" i="3"/>
  <c r="AA334" i="3"/>
  <c r="W334" i="3"/>
  <c r="V334" i="3"/>
  <c r="S334" i="3"/>
  <c r="P334" i="3"/>
  <c r="O334" i="3"/>
  <c r="K334" i="3"/>
  <c r="J334" i="3"/>
  <c r="BC260" i="3"/>
  <c r="AZ260" i="3"/>
  <c r="AY260" i="3"/>
  <c r="AU260" i="3"/>
  <c r="AT260" i="3"/>
  <c r="AQ260" i="3"/>
  <c r="AN260" i="3"/>
  <c r="AM260" i="3"/>
  <c r="AI260" i="3"/>
  <c r="AH260" i="3"/>
  <c r="AE260" i="3"/>
  <c r="AB260" i="3"/>
  <c r="AA260" i="3"/>
  <c r="W260" i="3"/>
  <c r="V260" i="3"/>
  <c r="S260" i="3"/>
  <c r="P260" i="3"/>
  <c r="O260" i="3"/>
  <c r="K260" i="3"/>
  <c r="J260" i="3"/>
  <c r="BC270" i="3"/>
  <c r="AZ270" i="3"/>
  <c r="AY270" i="3"/>
  <c r="AU270" i="3"/>
  <c r="AT270" i="3"/>
  <c r="AQ270" i="3"/>
  <c r="AN270" i="3"/>
  <c r="AM270" i="3"/>
  <c r="AI270" i="3"/>
  <c r="AH270" i="3"/>
  <c r="AE270" i="3"/>
  <c r="AB270" i="3"/>
  <c r="AA270" i="3"/>
  <c r="W270" i="3"/>
  <c r="V270" i="3"/>
  <c r="S270" i="3"/>
  <c r="P270" i="3"/>
  <c r="O270" i="3"/>
  <c r="K270" i="3"/>
  <c r="J270" i="3"/>
  <c r="BC133" i="3"/>
  <c r="AZ133" i="3"/>
  <c r="AY133" i="3"/>
  <c r="AU133" i="3"/>
  <c r="AT133" i="3"/>
  <c r="AQ133" i="3"/>
  <c r="AN133" i="3"/>
  <c r="AM133" i="3"/>
  <c r="AI133" i="3"/>
  <c r="AH133" i="3"/>
  <c r="AE133" i="3"/>
  <c r="AB133" i="3"/>
  <c r="AA133" i="3"/>
  <c r="W133" i="3"/>
  <c r="V133" i="3"/>
  <c r="S133" i="3"/>
  <c r="P133" i="3"/>
  <c r="O133" i="3"/>
  <c r="K133" i="3"/>
  <c r="J133" i="3"/>
  <c r="BC265" i="3"/>
  <c r="AZ265" i="3"/>
  <c r="AY265" i="3"/>
  <c r="AU265" i="3"/>
  <c r="AT265" i="3"/>
  <c r="AQ265" i="3"/>
  <c r="AN265" i="3"/>
  <c r="AM265" i="3"/>
  <c r="AI265" i="3"/>
  <c r="AH265" i="3"/>
  <c r="AE265" i="3"/>
  <c r="AB265" i="3"/>
  <c r="AA265" i="3"/>
  <c r="W265" i="3"/>
  <c r="V265" i="3"/>
  <c r="S265" i="3"/>
  <c r="P265" i="3"/>
  <c r="O265" i="3"/>
  <c r="K265" i="3"/>
  <c r="J265" i="3"/>
  <c r="BC134" i="3"/>
  <c r="AZ134" i="3"/>
  <c r="AY134" i="3"/>
  <c r="AU134" i="3"/>
  <c r="AT134" i="3"/>
  <c r="AQ134" i="3"/>
  <c r="AN134" i="3"/>
  <c r="AM134" i="3"/>
  <c r="AI134" i="3"/>
  <c r="AH134" i="3"/>
  <c r="AE134" i="3"/>
  <c r="AB134" i="3"/>
  <c r="AA134" i="3"/>
  <c r="W134" i="3"/>
  <c r="V134" i="3"/>
  <c r="S134" i="3"/>
  <c r="P134" i="3"/>
  <c r="O134" i="3"/>
  <c r="K134" i="3"/>
  <c r="J134" i="3"/>
  <c r="BC255" i="3"/>
  <c r="AZ255" i="3"/>
  <c r="AY255" i="3"/>
  <c r="AU255" i="3"/>
  <c r="AT255" i="3"/>
  <c r="AQ255" i="3"/>
  <c r="AN255" i="3"/>
  <c r="AM255" i="3"/>
  <c r="AI255" i="3"/>
  <c r="AH255" i="3"/>
  <c r="AE255" i="3"/>
  <c r="AB255" i="3"/>
  <c r="AA255" i="3"/>
  <c r="W255" i="3"/>
  <c r="V255" i="3"/>
  <c r="S255" i="3"/>
  <c r="P255" i="3"/>
  <c r="O255" i="3"/>
  <c r="K255" i="3"/>
  <c r="J255" i="3"/>
  <c r="BC264" i="3"/>
  <c r="AZ264" i="3"/>
  <c r="AY264" i="3"/>
  <c r="AU264" i="3"/>
  <c r="AT264" i="3"/>
  <c r="AQ264" i="3"/>
  <c r="AN264" i="3"/>
  <c r="AM264" i="3"/>
  <c r="AI264" i="3"/>
  <c r="AH264" i="3"/>
  <c r="AE264" i="3"/>
  <c r="AB264" i="3"/>
  <c r="AA264" i="3"/>
  <c r="W264" i="3"/>
  <c r="V264" i="3"/>
  <c r="S264" i="3"/>
  <c r="P264" i="3"/>
  <c r="O264" i="3"/>
  <c r="K264" i="3"/>
  <c r="J264" i="3"/>
  <c r="BC301" i="3"/>
  <c r="AZ301" i="3"/>
  <c r="AY301" i="3"/>
  <c r="AU301" i="3"/>
  <c r="AT301" i="3"/>
  <c r="AQ301" i="3"/>
  <c r="AN301" i="3"/>
  <c r="AM301" i="3"/>
  <c r="AI301" i="3"/>
  <c r="AH301" i="3"/>
  <c r="AE301" i="3"/>
  <c r="AB301" i="3"/>
  <c r="AA301" i="3"/>
  <c r="W301" i="3"/>
  <c r="V301" i="3"/>
  <c r="S301" i="3"/>
  <c r="P301" i="3"/>
  <c r="O301" i="3"/>
  <c r="K301" i="3"/>
  <c r="J301" i="3"/>
  <c r="BC132" i="3"/>
  <c r="AZ132" i="3"/>
  <c r="AY132" i="3"/>
  <c r="AU132" i="3"/>
  <c r="AT132" i="3"/>
  <c r="AQ132" i="3"/>
  <c r="AN132" i="3"/>
  <c r="AM132" i="3"/>
  <c r="AI132" i="3"/>
  <c r="AH132" i="3"/>
  <c r="AE132" i="3"/>
  <c r="AB132" i="3"/>
  <c r="AA132" i="3"/>
  <c r="W132" i="3"/>
  <c r="V132" i="3"/>
  <c r="S132" i="3"/>
  <c r="P132" i="3"/>
  <c r="O132" i="3"/>
  <c r="K132" i="3"/>
  <c r="J132" i="3"/>
  <c r="BC273" i="3"/>
  <c r="AZ273" i="3"/>
  <c r="AY273" i="3"/>
  <c r="AU273" i="3"/>
  <c r="AT273" i="3"/>
  <c r="AQ273" i="3"/>
  <c r="AN273" i="3"/>
  <c r="AM273" i="3"/>
  <c r="AI273" i="3"/>
  <c r="AH273" i="3"/>
  <c r="AE273" i="3"/>
  <c r="AB273" i="3"/>
  <c r="AA273" i="3"/>
  <c r="W273" i="3"/>
  <c r="V273" i="3"/>
  <c r="S273" i="3"/>
  <c r="P273" i="3"/>
  <c r="O273" i="3"/>
  <c r="K273" i="3"/>
  <c r="J273" i="3"/>
  <c r="BC291" i="3"/>
  <c r="AZ291" i="3"/>
  <c r="AY291" i="3"/>
  <c r="AU291" i="3"/>
  <c r="AT291" i="3"/>
  <c r="AQ291" i="3"/>
  <c r="AN291" i="3"/>
  <c r="AM291" i="3"/>
  <c r="AI291" i="3"/>
  <c r="AH291" i="3"/>
  <c r="AE291" i="3"/>
  <c r="AB291" i="3"/>
  <c r="AA291" i="3"/>
  <c r="W291" i="3"/>
  <c r="V291" i="3"/>
  <c r="S291" i="3"/>
  <c r="P291" i="3"/>
  <c r="O291" i="3"/>
  <c r="K291" i="3"/>
  <c r="J291" i="3"/>
  <c r="BC302" i="3"/>
  <c r="AZ302" i="3"/>
  <c r="AY302" i="3"/>
  <c r="AU302" i="3"/>
  <c r="AT302" i="3"/>
  <c r="AQ302" i="3"/>
  <c r="AN302" i="3"/>
  <c r="AM302" i="3"/>
  <c r="AI302" i="3"/>
  <c r="AH302" i="3"/>
  <c r="AE302" i="3"/>
  <c r="AB302" i="3"/>
  <c r="AA302" i="3"/>
  <c r="W302" i="3"/>
  <c r="V302" i="3"/>
  <c r="S302" i="3"/>
  <c r="P302" i="3"/>
  <c r="O302" i="3"/>
  <c r="K302" i="3"/>
  <c r="J302" i="3"/>
  <c r="BC333" i="3"/>
  <c r="AZ333" i="3"/>
  <c r="AY333" i="3"/>
  <c r="AU333" i="3"/>
  <c r="AT333" i="3"/>
  <c r="AQ333" i="3"/>
  <c r="AN333" i="3"/>
  <c r="AM333" i="3"/>
  <c r="AI333" i="3"/>
  <c r="AH333" i="3"/>
  <c r="AE333" i="3"/>
  <c r="AB333" i="3"/>
  <c r="AA333" i="3"/>
  <c r="W333" i="3"/>
  <c r="V333" i="3"/>
  <c r="S333" i="3"/>
  <c r="P333" i="3"/>
  <c r="O333" i="3"/>
  <c r="K333" i="3"/>
  <c r="J333" i="3"/>
  <c r="BC281" i="3"/>
  <c r="AZ281" i="3"/>
  <c r="AY281" i="3"/>
  <c r="AU281" i="3"/>
  <c r="AT281" i="3"/>
  <c r="AQ281" i="3"/>
  <c r="AN281" i="3"/>
  <c r="AM281" i="3"/>
  <c r="AI281" i="3"/>
  <c r="AH281" i="3"/>
  <c r="AE281" i="3"/>
  <c r="AB281" i="3"/>
  <c r="AA281" i="3"/>
  <c r="W281" i="3"/>
  <c r="V281" i="3"/>
  <c r="S281" i="3"/>
  <c r="P281" i="3"/>
  <c r="O281" i="3"/>
  <c r="K281" i="3"/>
  <c r="J281" i="3"/>
  <c r="BC276" i="3"/>
  <c r="AZ276" i="3"/>
  <c r="AY276" i="3"/>
  <c r="AU276" i="3"/>
  <c r="AT276" i="3"/>
  <c r="AQ276" i="3"/>
  <c r="AN276" i="3"/>
  <c r="AM276" i="3"/>
  <c r="AI276" i="3"/>
  <c r="AH276" i="3"/>
  <c r="AE276" i="3"/>
  <c r="AB276" i="3"/>
  <c r="AA276" i="3"/>
  <c r="W276" i="3"/>
  <c r="V276" i="3"/>
  <c r="S276" i="3"/>
  <c r="P276" i="3"/>
  <c r="O276" i="3"/>
  <c r="K276" i="3"/>
  <c r="J276" i="3"/>
  <c r="BC172" i="3"/>
  <c r="AZ172" i="3"/>
  <c r="AY172" i="3"/>
  <c r="AU172" i="3"/>
  <c r="AT172" i="3"/>
  <c r="AQ172" i="3"/>
  <c r="AN172" i="3"/>
  <c r="AM172" i="3"/>
  <c r="AI172" i="3"/>
  <c r="AH172" i="3"/>
  <c r="AE172" i="3"/>
  <c r="AB172" i="3"/>
  <c r="AA172" i="3"/>
  <c r="W172" i="3"/>
  <c r="V172" i="3"/>
  <c r="S172" i="3"/>
  <c r="P172" i="3"/>
  <c r="O172" i="3"/>
  <c r="K172" i="3"/>
  <c r="J172" i="3"/>
  <c r="BC174" i="3"/>
  <c r="AZ174" i="3"/>
  <c r="AY174" i="3"/>
  <c r="AU174" i="3"/>
  <c r="AT174" i="3"/>
  <c r="AQ174" i="3"/>
  <c r="AN174" i="3"/>
  <c r="AM174" i="3"/>
  <c r="AI174" i="3"/>
  <c r="AH174" i="3"/>
  <c r="AE174" i="3"/>
  <c r="AB174" i="3"/>
  <c r="AA174" i="3"/>
  <c r="W174" i="3"/>
  <c r="V174" i="3"/>
  <c r="S174" i="3"/>
  <c r="P174" i="3"/>
  <c r="O174" i="3"/>
  <c r="K174" i="3"/>
  <c r="J174" i="3"/>
  <c r="BC117" i="3"/>
  <c r="AZ117" i="3"/>
  <c r="AY117" i="3"/>
  <c r="AU117" i="3"/>
  <c r="AT117" i="3"/>
  <c r="AQ117" i="3"/>
  <c r="AN117" i="3"/>
  <c r="AM117" i="3"/>
  <c r="AI117" i="3"/>
  <c r="AH117" i="3"/>
  <c r="AE117" i="3"/>
  <c r="AB117" i="3"/>
  <c r="AA117" i="3"/>
  <c r="W117" i="3"/>
  <c r="V117" i="3"/>
  <c r="S117" i="3"/>
  <c r="P117" i="3"/>
  <c r="O117" i="3"/>
  <c r="K117" i="3"/>
  <c r="J117" i="3"/>
  <c r="BC111" i="3"/>
  <c r="AZ111" i="3"/>
  <c r="AY111" i="3"/>
  <c r="AU111" i="3"/>
  <c r="AT111" i="3"/>
  <c r="AQ111" i="3"/>
  <c r="AN111" i="3"/>
  <c r="AM111" i="3"/>
  <c r="AI111" i="3"/>
  <c r="AH111" i="3"/>
  <c r="AE111" i="3"/>
  <c r="AB111" i="3"/>
  <c r="AA111" i="3"/>
  <c r="W111" i="3"/>
  <c r="V111" i="3"/>
  <c r="S111" i="3"/>
  <c r="P111" i="3"/>
  <c r="O111" i="3"/>
  <c r="K111" i="3"/>
  <c r="J111" i="3"/>
  <c r="BC268" i="3"/>
  <c r="AZ268" i="3"/>
  <c r="AY268" i="3"/>
  <c r="AU268" i="3"/>
  <c r="AT268" i="3"/>
  <c r="AQ268" i="3"/>
  <c r="AN268" i="3"/>
  <c r="AM268" i="3"/>
  <c r="AI268" i="3"/>
  <c r="AH268" i="3"/>
  <c r="AE268" i="3"/>
  <c r="AB268" i="3"/>
  <c r="AA268" i="3"/>
  <c r="W268" i="3"/>
  <c r="V268" i="3"/>
  <c r="S268" i="3"/>
  <c r="P268" i="3"/>
  <c r="O268" i="3"/>
  <c r="K268" i="3"/>
  <c r="J268" i="3"/>
  <c r="BC102" i="3"/>
  <c r="AZ102" i="3"/>
  <c r="AY102" i="3"/>
  <c r="AU102" i="3"/>
  <c r="AT102" i="3"/>
  <c r="AQ102" i="3"/>
  <c r="AN102" i="3"/>
  <c r="AM102" i="3"/>
  <c r="AI102" i="3"/>
  <c r="AH102" i="3"/>
  <c r="AE102" i="3"/>
  <c r="AB102" i="3"/>
  <c r="AA102" i="3"/>
  <c r="W102" i="3"/>
  <c r="V102" i="3"/>
  <c r="S102" i="3"/>
  <c r="P102" i="3"/>
  <c r="O102" i="3"/>
  <c r="K102" i="3"/>
  <c r="J102" i="3"/>
  <c r="BC20" i="3"/>
  <c r="AZ20" i="3"/>
  <c r="AY20" i="3"/>
  <c r="AU20" i="3"/>
  <c r="AT20" i="3"/>
  <c r="AQ20" i="3"/>
  <c r="AN20" i="3"/>
  <c r="AM20" i="3"/>
  <c r="AI20" i="3"/>
  <c r="AH20" i="3"/>
  <c r="AE20" i="3"/>
  <c r="AB20" i="3"/>
  <c r="AA20" i="3"/>
  <c r="W20" i="3"/>
  <c r="V20" i="3"/>
  <c r="S20" i="3"/>
  <c r="P20" i="3"/>
  <c r="O20" i="3"/>
  <c r="K20" i="3"/>
  <c r="J20" i="3"/>
  <c r="BC90" i="3"/>
  <c r="AZ90" i="3"/>
  <c r="AY90" i="3"/>
  <c r="AU90" i="3"/>
  <c r="AT90" i="3"/>
  <c r="AQ90" i="3"/>
  <c r="AN90" i="3"/>
  <c r="AM90" i="3"/>
  <c r="AI90" i="3"/>
  <c r="AH90" i="3"/>
  <c r="AE90" i="3"/>
  <c r="AB90" i="3"/>
  <c r="AA90" i="3"/>
  <c r="W90" i="3"/>
  <c r="V90" i="3"/>
  <c r="S90" i="3"/>
  <c r="P90" i="3"/>
  <c r="O90" i="3"/>
  <c r="K90" i="3"/>
  <c r="J90" i="3"/>
  <c r="BC76" i="3"/>
  <c r="AZ76" i="3"/>
  <c r="AY76" i="3"/>
  <c r="AU76" i="3"/>
  <c r="AT76" i="3"/>
  <c r="AQ76" i="3"/>
  <c r="AN76" i="3"/>
  <c r="AM76" i="3"/>
  <c r="AI76" i="3"/>
  <c r="AH76" i="3"/>
  <c r="AE76" i="3"/>
  <c r="AB76" i="3"/>
  <c r="AA76" i="3"/>
  <c r="W76" i="3"/>
  <c r="V76" i="3"/>
  <c r="S76" i="3"/>
  <c r="P76" i="3"/>
  <c r="O76" i="3"/>
  <c r="K76" i="3"/>
  <c r="J76" i="3"/>
  <c r="BC300" i="3"/>
  <c r="AZ300" i="3"/>
  <c r="AY300" i="3"/>
  <c r="AU300" i="3"/>
  <c r="AT300" i="3"/>
  <c r="AQ300" i="3"/>
  <c r="AN300" i="3"/>
  <c r="AM300" i="3"/>
  <c r="AI300" i="3"/>
  <c r="AH300" i="3"/>
  <c r="AE300" i="3"/>
  <c r="AB300" i="3"/>
  <c r="AA300" i="3"/>
  <c r="W300" i="3"/>
  <c r="V300" i="3"/>
  <c r="S300" i="3"/>
  <c r="P300" i="3"/>
  <c r="O300" i="3"/>
  <c r="K300" i="3"/>
  <c r="J300" i="3"/>
  <c r="BC23" i="3"/>
  <c r="AZ23" i="3"/>
  <c r="AY23" i="3"/>
  <c r="AU23" i="3"/>
  <c r="AT23" i="3"/>
  <c r="AQ23" i="3"/>
  <c r="AN23" i="3"/>
  <c r="AM23" i="3"/>
  <c r="AI23" i="3"/>
  <c r="AH23" i="3"/>
  <c r="AE23" i="3"/>
  <c r="AB23" i="3"/>
  <c r="AA23" i="3"/>
  <c r="W23" i="3"/>
  <c r="V23" i="3"/>
  <c r="S23" i="3"/>
  <c r="P23" i="3"/>
  <c r="O23" i="3"/>
  <c r="K23" i="3"/>
  <c r="J23" i="3"/>
  <c r="BC253" i="3"/>
  <c r="AZ253" i="3"/>
  <c r="AY253" i="3"/>
  <c r="AU253" i="3"/>
  <c r="AT253" i="3"/>
  <c r="AQ253" i="3"/>
  <c r="AN253" i="3"/>
  <c r="AM253" i="3"/>
  <c r="AI253" i="3"/>
  <c r="AH253" i="3"/>
  <c r="AE253" i="3"/>
  <c r="AB253" i="3"/>
  <c r="AA253" i="3"/>
  <c r="W253" i="3"/>
  <c r="V253" i="3"/>
  <c r="S253" i="3"/>
  <c r="P253" i="3"/>
  <c r="O253" i="3"/>
  <c r="K253" i="3"/>
  <c r="J253" i="3"/>
  <c r="BC261" i="3"/>
  <c r="AZ261" i="3"/>
  <c r="AY261" i="3"/>
  <c r="AU261" i="3"/>
  <c r="AT261" i="3"/>
  <c r="AQ261" i="3"/>
  <c r="AN261" i="3"/>
  <c r="AM261" i="3"/>
  <c r="AI261" i="3"/>
  <c r="AH261" i="3"/>
  <c r="AE261" i="3"/>
  <c r="AB261" i="3"/>
  <c r="AA261" i="3"/>
  <c r="W261" i="3"/>
  <c r="V261" i="3"/>
  <c r="S261" i="3"/>
  <c r="P261" i="3"/>
  <c r="O261" i="3"/>
  <c r="K261" i="3"/>
  <c r="J261" i="3"/>
  <c r="BC66" i="3"/>
  <c r="AZ66" i="3"/>
  <c r="AY66" i="3"/>
  <c r="AU66" i="3"/>
  <c r="AT66" i="3"/>
  <c r="AQ66" i="3"/>
  <c r="AN66" i="3"/>
  <c r="AM66" i="3"/>
  <c r="AI66" i="3"/>
  <c r="AH66" i="3"/>
  <c r="AE66" i="3"/>
  <c r="AB66" i="3"/>
  <c r="AA66" i="3"/>
  <c r="W66" i="3"/>
  <c r="V66" i="3"/>
  <c r="S66" i="3"/>
  <c r="P66" i="3"/>
  <c r="O66" i="3"/>
  <c r="K66" i="3"/>
  <c r="J66" i="3"/>
  <c r="BC271" i="3"/>
  <c r="AZ271" i="3"/>
  <c r="AY271" i="3"/>
  <c r="AU271" i="3"/>
  <c r="AT271" i="3"/>
  <c r="AQ271" i="3"/>
  <c r="AN271" i="3"/>
  <c r="AM271" i="3"/>
  <c r="AI271" i="3"/>
  <c r="AH271" i="3"/>
  <c r="AE271" i="3"/>
  <c r="AB271" i="3"/>
  <c r="AA271" i="3"/>
  <c r="W271" i="3"/>
  <c r="V271" i="3"/>
  <c r="S271" i="3"/>
  <c r="P271" i="3"/>
  <c r="O271" i="3"/>
  <c r="K271" i="3"/>
  <c r="J271" i="3"/>
  <c r="BC46" i="3"/>
  <c r="AZ46" i="3"/>
  <c r="AY46" i="3"/>
  <c r="AU46" i="3"/>
  <c r="AT46" i="3"/>
  <c r="AQ46" i="3"/>
  <c r="AN46" i="3"/>
  <c r="AM46" i="3"/>
  <c r="AI46" i="3"/>
  <c r="AH46" i="3"/>
  <c r="AE46" i="3"/>
  <c r="AB46" i="3"/>
  <c r="AA46" i="3"/>
  <c r="W46" i="3"/>
  <c r="V46" i="3"/>
  <c r="S46" i="3"/>
  <c r="P46" i="3"/>
  <c r="O46" i="3"/>
  <c r="K46" i="3"/>
  <c r="J46" i="3"/>
  <c r="BC259" i="3"/>
  <c r="AZ259" i="3"/>
  <c r="AY259" i="3"/>
  <c r="AU259" i="3"/>
  <c r="AT259" i="3"/>
  <c r="AQ259" i="3"/>
  <c r="AN259" i="3"/>
  <c r="AM259" i="3"/>
  <c r="AI259" i="3"/>
  <c r="AH259" i="3"/>
  <c r="AE259" i="3"/>
  <c r="AB259" i="3"/>
  <c r="AA259" i="3"/>
  <c r="W259" i="3"/>
  <c r="V259" i="3"/>
  <c r="S259" i="3"/>
  <c r="P259" i="3"/>
  <c r="O259" i="3"/>
  <c r="K259" i="3"/>
  <c r="J259" i="3"/>
  <c r="BC54" i="3"/>
  <c r="AZ54" i="3"/>
  <c r="AY54" i="3"/>
  <c r="AU54" i="3"/>
  <c r="AT54" i="3"/>
  <c r="AQ54" i="3"/>
  <c r="AN54" i="3"/>
  <c r="AM54" i="3"/>
  <c r="AI54" i="3"/>
  <c r="AH54" i="3"/>
  <c r="AE54" i="3"/>
  <c r="AB54" i="3"/>
  <c r="AA54" i="3"/>
  <c r="W54" i="3"/>
  <c r="V54" i="3"/>
  <c r="S54" i="3"/>
  <c r="P54" i="3"/>
  <c r="O54" i="3"/>
  <c r="K54" i="3"/>
  <c r="J54" i="3"/>
  <c r="BC251" i="3"/>
  <c r="AZ251" i="3"/>
  <c r="AY251" i="3"/>
  <c r="AU251" i="3"/>
  <c r="AT251" i="3"/>
  <c r="AQ251" i="3"/>
  <c r="AN251" i="3"/>
  <c r="AM251" i="3"/>
  <c r="AI251" i="3"/>
  <c r="AH251" i="3"/>
  <c r="AE251" i="3"/>
  <c r="AB251" i="3"/>
  <c r="AA251" i="3"/>
  <c r="W251" i="3"/>
  <c r="V251" i="3"/>
  <c r="S251" i="3"/>
  <c r="P251" i="3"/>
  <c r="O251" i="3"/>
  <c r="K251" i="3"/>
  <c r="J251" i="3"/>
  <c r="BC262" i="3"/>
  <c r="AZ262" i="3"/>
  <c r="AY262" i="3"/>
  <c r="AU262" i="3"/>
  <c r="AT262" i="3"/>
  <c r="AQ262" i="3"/>
  <c r="AN262" i="3"/>
  <c r="AM262" i="3"/>
  <c r="AI262" i="3"/>
  <c r="AH262" i="3"/>
  <c r="AE262" i="3"/>
  <c r="AB262" i="3"/>
  <c r="AA262" i="3"/>
  <c r="W262" i="3"/>
  <c r="V262" i="3"/>
  <c r="S262" i="3"/>
  <c r="P262" i="3"/>
  <c r="O262" i="3"/>
  <c r="K262" i="3"/>
  <c r="J262" i="3"/>
  <c r="BC335" i="3"/>
  <c r="AZ335" i="3"/>
  <c r="AY335" i="3"/>
  <c r="AU335" i="3"/>
  <c r="AT335" i="3"/>
  <c r="AQ335" i="3"/>
  <c r="AN335" i="3"/>
  <c r="AM335" i="3"/>
  <c r="AI335" i="3"/>
  <c r="AH335" i="3"/>
  <c r="AE335" i="3"/>
  <c r="AB335" i="3"/>
  <c r="AA335" i="3"/>
  <c r="W335" i="3"/>
  <c r="V335" i="3"/>
  <c r="S335" i="3"/>
  <c r="P335" i="3"/>
  <c r="O335" i="3"/>
  <c r="K335" i="3"/>
  <c r="J335" i="3"/>
  <c r="BC13" i="3"/>
  <c r="AZ13" i="3"/>
  <c r="AY13" i="3"/>
  <c r="AU13" i="3"/>
  <c r="AT13" i="3"/>
  <c r="AQ13" i="3"/>
  <c r="AN13" i="3"/>
  <c r="AM13" i="3"/>
  <c r="AI13" i="3"/>
  <c r="AH13" i="3"/>
  <c r="AE13" i="3"/>
  <c r="AB13" i="3"/>
  <c r="AA13" i="3"/>
  <c r="W13" i="3"/>
  <c r="V13" i="3"/>
  <c r="S13" i="3"/>
  <c r="P13" i="3"/>
  <c r="O13" i="3"/>
  <c r="K13" i="3"/>
  <c r="J13" i="3"/>
  <c r="BC267" i="3"/>
  <c r="AZ267" i="3"/>
  <c r="AY267" i="3"/>
  <c r="AU267" i="3"/>
  <c r="AT267" i="3"/>
  <c r="AQ267" i="3"/>
  <c r="AN267" i="3"/>
  <c r="AM267" i="3"/>
  <c r="AI267" i="3"/>
  <c r="AH267" i="3"/>
  <c r="AE267" i="3"/>
  <c r="AB267" i="3"/>
  <c r="AA267" i="3"/>
  <c r="W267" i="3"/>
  <c r="V267" i="3"/>
  <c r="S267" i="3"/>
  <c r="P267" i="3"/>
  <c r="O267" i="3"/>
  <c r="K267" i="3"/>
  <c r="J267" i="3"/>
  <c r="BC121" i="3"/>
  <c r="AZ121" i="3"/>
  <c r="AY121" i="3"/>
  <c r="AU121" i="3"/>
  <c r="AT121" i="3"/>
  <c r="AQ121" i="3"/>
  <c r="AN121" i="3"/>
  <c r="AM121" i="3"/>
  <c r="AI121" i="3"/>
  <c r="AH121" i="3"/>
  <c r="AE121" i="3"/>
  <c r="AB121" i="3"/>
  <c r="AA121" i="3"/>
  <c r="W121" i="3"/>
  <c r="V121" i="3"/>
  <c r="S121" i="3"/>
  <c r="P121" i="3"/>
  <c r="O121" i="3"/>
  <c r="K121" i="3"/>
  <c r="J121" i="3"/>
  <c r="BC164" i="3"/>
  <c r="AZ164" i="3"/>
  <c r="AY164" i="3"/>
  <c r="AU164" i="3"/>
  <c r="AT164" i="3"/>
  <c r="AQ164" i="3"/>
  <c r="AN164" i="3"/>
  <c r="AM164" i="3"/>
  <c r="AI164" i="3"/>
  <c r="AH164" i="3"/>
  <c r="AE164" i="3"/>
  <c r="AB164" i="3"/>
  <c r="AA164" i="3"/>
  <c r="W164" i="3"/>
  <c r="V164" i="3"/>
  <c r="S164" i="3"/>
  <c r="P164" i="3"/>
  <c r="O164" i="3"/>
  <c r="K164" i="3"/>
  <c r="J164" i="3"/>
  <c r="BC202" i="3"/>
  <c r="AZ202" i="3"/>
  <c r="AY202" i="3"/>
  <c r="AU202" i="3"/>
  <c r="AT202" i="3"/>
  <c r="AQ202" i="3"/>
  <c r="AN202" i="3"/>
  <c r="AM202" i="3"/>
  <c r="AI202" i="3"/>
  <c r="AH202" i="3"/>
  <c r="AE202" i="3"/>
  <c r="AB202" i="3"/>
  <c r="AA202" i="3"/>
  <c r="W202" i="3"/>
  <c r="V202" i="3"/>
  <c r="S202" i="3"/>
  <c r="P202" i="3"/>
  <c r="O202" i="3"/>
  <c r="K202" i="3"/>
  <c r="J202" i="3"/>
  <c r="BC303" i="3"/>
  <c r="AZ303" i="3"/>
  <c r="AY303" i="3"/>
  <c r="AU303" i="3"/>
  <c r="AT303" i="3"/>
  <c r="AQ303" i="3"/>
  <c r="AN303" i="3"/>
  <c r="AM303" i="3"/>
  <c r="AI303" i="3"/>
  <c r="AH303" i="3"/>
  <c r="AE303" i="3"/>
  <c r="AB303" i="3"/>
  <c r="AA303" i="3"/>
  <c r="W303" i="3"/>
  <c r="V303" i="3"/>
  <c r="S303" i="3"/>
  <c r="P303" i="3"/>
  <c r="O303" i="3"/>
  <c r="K303" i="3"/>
  <c r="J303" i="3"/>
  <c r="BC230" i="3"/>
  <c r="AZ230" i="3"/>
  <c r="AY230" i="3"/>
  <c r="AU230" i="3"/>
  <c r="AT230" i="3"/>
  <c r="AQ230" i="3"/>
  <c r="AN230" i="3"/>
  <c r="AM230" i="3"/>
  <c r="AI230" i="3"/>
  <c r="AH230" i="3"/>
  <c r="AE230" i="3"/>
  <c r="AB230" i="3"/>
  <c r="AA230" i="3"/>
  <c r="W230" i="3"/>
  <c r="V230" i="3"/>
  <c r="S230" i="3"/>
  <c r="P230" i="3"/>
  <c r="O230" i="3"/>
  <c r="K230" i="3"/>
  <c r="J230" i="3"/>
  <c r="BC201" i="3"/>
  <c r="AZ201" i="3"/>
  <c r="AY201" i="3"/>
  <c r="AU201" i="3"/>
  <c r="AT201" i="3"/>
  <c r="AQ201" i="3"/>
  <c r="AN201" i="3"/>
  <c r="AM201" i="3"/>
  <c r="AI201" i="3"/>
  <c r="AH201" i="3"/>
  <c r="AE201" i="3"/>
  <c r="AB201" i="3"/>
  <c r="AA201" i="3"/>
  <c r="W201" i="3"/>
  <c r="V201" i="3"/>
  <c r="S201" i="3"/>
  <c r="P201" i="3"/>
  <c r="O201" i="3"/>
  <c r="K201" i="3"/>
  <c r="J201" i="3"/>
  <c r="BC320" i="3"/>
  <c r="AZ320" i="3"/>
  <c r="AY320" i="3"/>
  <c r="AU320" i="3"/>
  <c r="AT320" i="3"/>
  <c r="AQ320" i="3"/>
  <c r="AN320" i="3"/>
  <c r="AM320" i="3"/>
  <c r="AI320" i="3"/>
  <c r="AH320" i="3"/>
  <c r="AE320" i="3"/>
  <c r="AB320" i="3"/>
  <c r="AA320" i="3"/>
  <c r="W320" i="3"/>
  <c r="V320" i="3"/>
  <c r="S320" i="3"/>
  <c r="P320" i="3"/>
  <c r="O320" i="3"/>
  <c r="K320" i="3"/>
  <c r="J320" i="3"/>
  <c r="BC314" i="3"/>
  <c r="AZ314" i="3"/>
  <c r="AY314" i="3"/>
  <c r="AU314" i="3"/>
  <c r="AT314" i="3"/>
  <c r="AQ314" i="3"/>
  <c r="AN314" i="3"/>
  <c r="AM314" i="3"/>
  <c r="AI314" i="3"/>
  <c r="AH314" i="3"/>
  <c r="AE314" i="3"/>
  <c r="AB314" i="3"/>
  <c r="AA314" i="3"/>
  <c r="W314" i="3"/>
  <c r="V314" i="3"/>
  <c r="S314" i="3"/>
  <c r="P314" i="3"/>
  <c r="O314" i="3"/>
  <c r="K314" i="3"/>
  <c r="J314" i="3"/>
  <c r="BC175" i="3"/>
  <c r="AZ175" i="3"/>
  <c r="AY175" i="3"/>
  <c r="AU175" i="3"/>
  <c r="AT175" i="3"/>
  <c r="AQ175" i="3"/>
  <c r="AN175" i="3"/>
  <c r="AM175" i="3"/>
  <c r="AI175" i="3"/>
  <c r="AH175" i="3"/>
  <c r="AE175" i="3"/>
  <c r="AB175" i="3"/>
  <c r="AA175" i="3"/>
  <c r="W175" i="3"/>
  <c r="V175" i="3"/>
  <c r="S175" i="3"/>
  <c r="P175" i="3"/>
  <c r="O175" i="3"/>
  <c r="K175" i="3"/>
  <c r="J175" i="3"/>
  <c r="BC135" i="3"/>
  <c r="AZ135" i="3"/>
  <c r="AY135" i="3"/>
  <c r="AU135" i="3"/>
  <c r="AT135" i="3"/>
  <c r="AQ135" i="3"/>
  <c r="AN135" i="3"/>
  <c r="AM135" i="3"/>
  <c r="AI135" i="3"/>
  <c r="AH135" i="3"/>
  <c r="AE135" i="3"/>
  <c r="AB135" i="3"/>
  <c r="AA135" i="3"/>
  <c r="W135" i="3"/>
  <c r="V135" i="3"/>
  <c r="S135" i="3"/>
  <c r="P135" i="3"/>
  <c r="O135" i="3"/>
  <c r="K135" i="3"/>
  <c r="J135" i="3"/>
  <c r="BC266" i="3"/>
  <c r="AZ266" i="3"/>
  <c r="AY266" i="3"/>
  <c r="AU266" i="3"/>
  <c r="AT266" i="3"/>
  <c r="AQ266" i="3"/>
  <c r="AN266" i="3"/>
  <c r="AM266" i="3"/>
  <c r="AI266" i="3"/>
  <c r="AH266" i="3"/>
  <c r="AE266" i="3"/>
  <c r="AB266" i="3"/>
  <c r="AA266" i="3"/>
  <c r="W266" i="3"/>
  <c r="V266" i="3"/>
  <c r="S266" i="3"/>
  <c r="P266" i="3"/>
  <c r="O266" i="3"/>
  <c r="K266" i="3"/>
  <c r="J266" i="3"/>
  <c r="BC203" i="3"/>
  <c r="AZ203" i="3"/>
  <c r="AY203" i="3"/>
  <c r="AU203" i="3"/>
  <c r="AT203" i="3"/>
  <c r="AQ203" i="3"/>
  <c r="AN203" i="3"/>
  <c r="AM203" i="3"/>
  <c r="AI203" i="3"/>
  <c r="AH203" i="3"/>
  <c r="AE203" i="3"/>
  <c r="AB203" i="3"/>
  <c r="AA203" i="3"/>
  <c r="W203" i="3"/>
  <c r="V203" i="3"/>
  <c r="S203" i="3"/>
  <c r="P203" i="3"/>
  <c r="O203" i="3"/>
  <c r="K203" i="3"/>
  <c r="J203" i="3"/>
  <c r="BC171" i="3"/>
  <c r="AZ171" i="3"/>
  <c r="AY171" i="3"/>
  <c r="AU171" i="3"/>
  <c r="AT171" i="3"/>
  <c r="AQ171" i="3"/>
  <c r="AN171" i="3"/>
  <c r="AM171" i="3"/>
  <c r="AI171" i="3"/>
  <c r="AH171" i="3"/>
  <c r="AE171" i="3"/>
  <c r="AB171" i="3"/>
  <c r="AA171" i="3"/>
  <c r="W171" i="3"/>
  <c r="V171" i="3"/>
  <c r="S171" i="3"/>
  <c r="P171" i="3"/>
  <c r="O171" i="3"/>
  <c r="K171" i="3"/>
  <c r="J171" i="3"/>
  <c r="BC263" i="3"/>
  <c r="AZ263" i="3"/>
  <c r="AY263" i="3"/>
  <c r="AU263" i="3"/>
  <c r="AT263" i="3"/>
  <c r="AQ263" i="3"/>
  <c r="AN263" i="3"/>
  <c r="AM263" i="3"/>
  <c r="AI263" i="3"/>
  <c r="AH263" i="3"/>
  <c r="AE263" i="3"/>
  <c r="AB263" i="3"/>
  <c r="AA263" i="3"/>
  <c r="W263" i="3"/>
  <c r="V263" i="3"/>
  <c r="S263" i="3"/>
  <c r="P263" i="3"/>
  <c r="O263" i="3"/>
  <c r="K263" i="3"/>
  <c r="J263" i="3"/>
  <c r="BC163" i="3"/>
  <c r="AZ163" i="3"/>
  <c r="AY163" i="3"/>
  <c r="AU163" i="3"/>
  <c r="AT163" i="3"/>
  <c r="AQ163" i="3"/>
  <c r="AN163" i="3"/>
  <c r="AM163" i="3"/>
  <c r="AI163" i="3"/>
  <c r="AH163" i="3"/>
  <c r="AE163" i="3"/>
  <c r="AB163" i="3"/>
  <c r="AA163" i="3"/>
  <c r="W163" i="3"/>
  <c r="V163" i="3"/>
  <c r="S163" i="3"/>
  <c r="P163" i="3"/>
  <c r="O163" i="3"/>
  <c r="K163" i="3"/>
  <c r="J163" i="3"/>
  <c r="BC159" i="3"/>
  <c r="AZ159" i="3"/>
  <c r="AY159" i="3"/>
  <c r="AU159" i="3"/>
  <c r="AT159" i="3"/>
  <c r="AQ159" i="3"/>
  <c r="AN159" i="3"/>
  <c r="AM159" i="3"/>
  <c r="AI159" i="3"/>
  <c r="AH159" i="3"/>
  <c r="AE159" i="3"/>
  <c r="AB159" i="3"/>
  <c r="AA159" i="3"/>
  <c r="W159" i="3"/>
  <c r="V159" i="3"/>
  <c r="S159" i="3"/>
  <c r="P159" i="3"/>
  <c r="O159" i="3"/>
  <c r="K159" i="3"/>
  <c r="J159" i="3"/>
  <c r="BC114" i="3"/>
  <c r="AZ114" i="3"/>
  <c r="AY114" i="3"/>
  <c r="AU114" i="3"/>
  <c r="AT114" i="3"/>
  <c r="AQ114" i="3"/>
  <c r="AN114" i="3"/>
  <c r="AM114" i="3"/>
  <c r="AI114" i="3"/>
  <c r="AH114" i="3"/>
  <c r="AE114" i="3"/>
  <c r="AB114" i="3"/>
  <c r="AA114" i="3"/>
  <c r="W114" i="3"/>
  <c r="V114" i="3"/>
  <c r="S114" i="3"/>
  <c r="P114" i="3"/>
  <c r="O114" i="3"/>
  <c r="K114" i="3"/>
  <c r="J114" i="3"/>
  <c r="BC269" i="3"/>
  <c r="AZ269" i="3"/>
  <c r="AY269" i="3"/>
  <c r="AU269" i="3"/>
  <c r="AT269" i="3"/>
  <c r="AQ269" i="3"/>
  <c r="AN269" i="3"/>
  <c r="AM269" i="3"/>
  <c r="AI269" i="3"/>
  <c r="AH269" i="3"/>
  <c r="AE269" i="3"/>
  <c r="AB269" i="3"/>
  <c r="AA269" i="3"/>
  <c r="W269" i="3"/>
  <c r="V269" i="3"/>
  <c r="S269" i="3"/>
  <c r="P269" i="3"/>
  <c r="O269" i="3"/>
  <c r="K269" i="3"/>
  <c r="J269" i="3"/>
  <c r="BC84" i="3"/>
  <c r="AZ84" i="3"/>
  <c r="AY84" i="3"/>
  <c r="AU84" i="3"/>
  <c r="AT84" i="3"/>
  <c r="AQ84" i="3"/>
  <c r="AN84" i="3"/>
  <c r="AM84" i="3"/>
  <c r="AI84" i="3"/>
  <c r="AH84" i="3"/>
  <c r="AE84" i="3"/>
  <c r="AB84" i="3"/>
  <c r="AA84" i="3"/>
  <c r="W84" i="3"/>
  <c r="V84" i="3"/>
  <c r="S84" i="3"/>
  <c r="P84" i="3"/>
  <c r="O84" i="3"/>
  <c r="K84" i="3"/>
  <c r="J84" i="3"/>
  <c r="BC83" i="3"/>
  <c r="AZ83" i="3"/>
  <c r="AY83" i="3"/>
  <c r="AU83" i="3"/>
  <c r="AT83" i="3"/>
  <c r="AQ83" i="3"/>
  <c r="AN83" i="3"/>
  <c r="AM83" i="3"/>
  <c r="AI83" i="3"/>
  <c r="AH83" i="3"/>
  <c r="AE83" i="3"/>
  <c r="AB83" i="3"/>
  <c r="AA83" i="3"/>
  <c r="W83" i="3"/>
  <c r="V83" i="3"/>
  <c r="S83" i="3"/>
  <c r="P83" i="3"/>
  <c r="O83" i="3"/>
  <c r="K83" i="3"/>
  <c r="J83" i="3"/>
  <c r="BC81" i="3"/>
  <c r="AZ81" i="3"/>
  <c r="AY81" i="3"/>
  <c r="AU81" i="3"/>
  <c r="AT81" i="3"/>
  <c r="AQ81" i="3"/>
  <c r="AN81" i="3"/>
  <c r="AM81" i="3"/>
  <c r="AI81" i="3"/>
  <c r="AH81" i="3"/>
  <c r="AE81" i="3"/>
  <c r="AB81" i="3"/>
  <c r="AA81" i="3"/>
  <c r="W81" i="3"/>
  <c r="V81" i="3"/>
  <c r="S81" i="3"/>
  <c r="P81" i="3"/>
  <c r="O81" i="3"/>
  <c r="K81" i="3"/>
  <c r="J81" i="3"/>
  <c r="BC74" i="3"/>
  <c r="AZ74" i="3"/>
  <c r="AY74" i="3"/>
  <c r="AU74" i="3"/>
  <c r="AT74" i="3"/>
  <c r="AQ74" i="3"/>
  <c r="AN74" i="3"/>
  <c r="AM74" i="3"/>
  <c r="AI74" i="3"/>
  <c r="AH74" i="3"/>
  <c r="AE74" i="3"/>
  <c r="AB74" i="3"/>
  <c r="AA74" i="3"/>
  <c r="W74" i="3"/>
  <c r="V74" i="3"/>
  <c r="S74" i="3"/>
  <c r="P74" i="3"/>
  <c r="O74" i="3"/>
  <c r="K74" i="3"/>
  <c r="J74" i="3"/>
  <c r="BC71" i="3"/>
  <c r="AZ71" i="3"/>
  <c r="AY71" i="3"/>
  <c r="AU71" i="3"/>
  <c r="AT71" i="3"/>
  <c r="AQ71" i="3"/>
  <c r="AN71" i="3"/>
  <c r="AM71" i="3"/>
  <c r="AI71" i="3"/>
  <c r="AH71" i="3"/>
  <c r="AE71" i="3"/>
  <c r="AB71" i="3"/>
  <c r="AA71" i="3"/>
  <c r="W71" i="3"/>
  <c r="V71" i="3"/>
  <c r="S71" i="3"/>
  <c r="P71" i="3"/>
  <c r="O71" i="3"/>
  <c r="K71" i="3"/>
  <c r="J71" i="3"/>
  <c r="BC62" i="3"/>
  <c r="AZ62" i="3"/>
  <c r="AY62" i="3"/>
  <c r="AU62" i="3"/>
  <c r="AT62" i="3"/>
  <c r="AQ62" i="3"/>
  <c r="AN62" i="3"/>
  <c r="AM62" i="3"/>
  <c r="AI62" i="3"/>
  <c r="AH62" i="3"/>
  <c r="AE62" i="3"/>
  <c r="AB62" i="3"/>
  <c r="AA62" i="3"/>
  <c r="W62" i="3"/>
  <c r="V62" i="3"/>
  <c r="S62" i="3"/>
  <c r="P62" i="3"/>
  <c r="O62" i="3"/>
  <c r="K62" i="3"/>
  <c r="J62" i="3"/>
  <c r="BC272" i="3"/>
  <c r="AZ272" i="3"/>
  <c r="AY272" i="3"/>
  <c r="AU272" i="3"/>
  <c r="AT272" i="3"/>
  <c r="AQ272" i="3"/>
  <c r="AN272" i="3"/>
  <c r="AM272" i="3"/>
  <c r="AI272" i="3"/>
  <c r="AH272" i="3"/>
  <c r="AE272" i="3"/>
  <c r="AB272" i="3"/>
  <c r="AA272" i="3"/>
  <c r="W272" i="3"/>
  <c r="V272" i="3"/>
  <c r="S272" i="3"/>
  <c r="P272" i="3"/>
  <c r="O272" i="3"/>
  <c r="K272" i="3"/>
  <c r="J272" i="3"/>
  <c r="BC53" i="3"/>
  <c r="AZ53" i="3"/>
  <c r="AY53" i="3"/>
  <c r="AU53" i="3"/>
  <c r="AT53" i="3"/>
  <c r="AQ53" i="3"/>
  <c r="AN53" i="3"/>
  <c r="AM53" i="3"/>
  <c r="AI53" i="3"/>
  <c r="AH53" i="3"/>
  <c r="AE53" i="3"/>
  <c r="AB53" i="3"/>
  <c r="AA53" i="3"/>
  <c r="W53" i="3"/>
  <c r="V53" i="3"/>
  <c r="S53" i="3"/>
  <c r="P53" i="3"/>
  <c r="O53" i="3"/>
  <c r="K53" i="3"/>
  <c r="J53" i="3"/>
  <c r="BC43" i="3"/>
  <c r="AZ43" i="3"/>
  <c r="AY43" i="3"/>
  <c r="AU43" i="3"/>
  <c r="AT43" i="3"/>
  <c r="AQ43" i="3"/>
  <c r="AN43" i="3"/>
  <c r="AM43" i="3"/>
  <c r="AI43" i="3"/>
  <c r="AH43" i="3"/>
  <c r="AE43" i="3"/>
  <c r="AB43" i="3"/>
  <c r="AA43" i="3"/>
  <c r="W43" i="3"/>
  <c r="V43" i="3"/>
  <c r="S43" i="3"/>
  <c r="P43" i="3"/>
  <c r="O43" i="3"/>
  <c r="K43" i="3"/>
  <c r="J43" i="3"/>
  <c r="BC228" i="3"/>
  <c r="AZ228" i="3"/>
  <c r="AY228" i="3"/>
  <c r="AU228" i="3"/>
  <c r="AT228" i="3"/>
  <c r="AQ228" i="3"/>
  <c r="AN228" i="3"/>
  <c r="AM228" i="3"/>
  <c r="AI228" i="3"/>
  <c r="AH228" i="3"/>
  <c r="AE228" i="3"/>
  <c r="AB228" i="3"/>
  <c r="AA228" i="3"/>
  <c r="W228" i="3"/>
  <c r="V228" i="3"/>
  <c r="S228" i="3"/>
  <c r="P228" i="3"/>
  <c r="O228" i="3"/>
  <c r="K228" i="3"/>
  <c r="J228" i="3"/>
  <c r="BC257" i="3"/>
  <c r="AZ257" i="3"/>
  <c r="AY257" i="3"/>
  <c r="AU257" i="3"/>
  <c r="AT257" i="3"/>
  <c r="AQ257" i="3"/>
  <c r="AN257" i="3"/>
  <c r="AM257" i="3"/>
  <c r="AI257" i="3"/>
  <c r="AH257" i="3"/>
  <c r="AE257" i="3"/>
  <c r="AB257" i="3"/>
  <c r="AA257" i="3"/>
  <c r="W257" i="3"/>
  <c r="V257" i="3"/>
  <c r="S257" i="3"/>
  <c r="P257" i="3"/>
  <c r="O257" i="3"/>
  <c r="K257" i="3"/>
  <c r="J257" i="3"/>
  <c r="BC191" i="3"/>
  <c r="AZ191" i="3"/>
  <c r="AY191" i="3"/>
  <c r="AU191" i="3"/>
  <c r="AT191" i="3"/>
  <c r="AQ191" i="3"/>
  <c r="AN191" i="3"/>
  <c r="AM191" i="3"/>
  <c r="AI191" i="3"/>
  <c r="AH191" i="3"/>
  <c r="AE191" i="3"/>
  <c r="AB191" i="3"/>
  <c r="AA191" i="3"/>
  <c r="W191" i="3"/>
  <c r="V191" i="3"/>
  <c r="S191" i="3"/>
  <c r="P191" i="3"/>
  <c r="O191" i="3"/>
  <c r="K191" i="3"/>
  <c r="J191" i="3"/>
  <c r="BC317" i="3"/>
  <c r="AZ317" i="3"/>
  <c r="AY317" i="3"/>
  <c r="AU317" i="3"/>
  <c r="AT317" i="3"/>
  <c r="AQ317" i="3"/>
  <c r="AN317" i="3"/>
  <c r="AM317" i="3"/>
  <c r="AI317" i="3"/>
  <c r="AH317" i="3"/>
  <c r="AE317" i="3"/>
  <c r="AB317" i="3"/>
  <c r="AA317" i="3"/>
  <c r="W317" i="3"/>
  <c r="V317" i="3"/>
  <c r="S317" i="3"/>
  <c r="P317" i="3"/>
  <c r="O317" i="3"/>
  <c r="K317" i="3"/>
  <c r="J317" i="3"/>
  <c r="BC242" i="3"/>
  <c r="AZ242" i="3"/>
  <c r="AY242" i="3"/>
  <c r="AU242" i="3"/>
  <c r="AT242" i="3"/>
  <c r="AQ242" i="3"/>
  <c r="AN242" i="3"/>
  <c r="AM242" i="3"/>
  <c r="AI242" i="3"/>
  <c r="AH242" i="3"/>
  <c r="AE242" i="3"/>
  <c r="AB242" i="3"/>
  <c r="AA242" i="3"/>
  <c r="W242" i="3"/>
  <c r="V242" i="3"/>
  <c r="S242" i="3"/>
  <c r="P242" i="3"/>
  <c r="O242" i="3"/>
  <c r="K242" i="3"/>
  <c r="J242" i="3"/>
  <c r="BC258" i="3"/>
  <c r="AZ258" i="3"/>
  <c r="AY258" i="3"/>
  <c r="AU258" i="3"/>
  <c r="AT258" i="3"/>
  <c r="AQ258" i="3"/>
  <c r="AN258" i="3"/>
  <c r="AM258" i="3"/>
  <c r="AI258" i="3"/>
  <c r="AH258" i="3"/>
  <c r="AE258" i="3"/>
  <c r="AB258" i="3"/>
  <c r="AA258" i="3"/>
  <c r="W258" i="3"/>
  <c r="V258" i="3"/>
  <c r="S258" i="3"/>
  <c r="P258" i="3"/>
  <c r="O258" i="3"/>
  <c r="K258" i="3"/>
  <c r="J258" i="3"/>
  <c r="BC19" i="3"/>
  <c r="AZ19" i="3"/>
  <c r="AY19" i="3"/>
  <c r="AU19" i="3"/>
  <c r="AT19" i="3"/>
  <c r="AQ19" i="3"/>
  <c r="AN19" i="3"/>
  <c r="AM19" i="3"/>
  <c r="AI19" i="3"/>
  <c r="AH19" i="3"/>
  <c r="AE19" i="3"/>
  <c r="AB19" i="3"/>
  <c r="AA19" i="3"/>
  <c r="W19" i="3"/>
  <c r="V19" i="3"/>
  <c r="S19" i="3"/>
  <c r="P19" i="3"/>
  <c r="O19" i="3"/>
  <c r="K19" i="3"/>
  <c r="J19" i="3"/>
  <c r="BC252" i="3"/>
  <c r="AZ252" i="3"/>
  <c r="AY252" i="3"/>
  <c r="AU252" i="3"/>
  <c r="AT252" i="3"/>
  <c r="AQ252" i="3"/>
  <c r="AN252" i="3"/>
  <c r="AM252" i="3"/>
  <c r="AI252" i="3"/>
  <c r="AH252" i="3"/>
  <c r="AE252" i="3"/>
  <c r="AB252" i="3"/>
  <c r="AA252" i="3"/>
  <c r="W252" i="3"/>
  <c r="V252" i="3"/>
  <c r="S252" i="3"/>
  <c r="P252" i="3"/>
  <c r="O252" i="3"/>
  <c r="K252" i="3"/>
  <c r="J252" i="3"/>
  <c r="BC256" i="3"/>
  <c r="AZ256" i="3"/>
  <c r="AY256" i="3"/>
  <c r="AU256" i="3"/>
  <c r="AT256" i="3"/>
  <c r="AQ256" i="3"/>
  <c r="AN256" i="3"/>
  <c r="AM256" i="3"/>
  <c r="AI256" i="3"/>
  <c r="AH256" i="3"/>
  <c r="AE256" i="3"/>
  <c r="AB256" i="3"/>
  <c r="AA256" i="3"/>
  <c r="W256" i="3"/>
  <c r="V256" i="3"/>
  <c r="S256" i="3"/>
  <c r="P256" i="3"/>
  <c r="O256" i="3"/>
  <c r="K256" i="3"/>
  <c r="J256" i="3"/>
  <c r="BC77" i="3"/>
  <c r="AZ77" i="3"/>
  <c r="AY77" i="3"/>
  <c r="AU77" i="3"/>
  <c r="AT77" i="3"/>
  <c r="AQ77" i="3"/>
  <c r="AN77" i="3"/>
  <c r="AM77" i="3"/>
  <c r="AI77" i="3"/>
  <c r="AH77" i="3"/>
  <c r="AE77" i="3"/>
  <c r="AB77" i="3"/>
  <c r="AA77" i="3"/>
  <c r="W77" i="3"/>
  <c r="V77" i="3"/>
  <c r="S77" i="3"/>
  <c r="P77" i="3"/>
  <c r="O77" i="3"/>
  <c r="K77" i="3"/>
  <c r="J77" i="3"/>
  <c r="BC39" i="3"/>
  <c r="AZ39" i="3"/>
  <c r="AY39" i="3"/>
  <c r="AU39" i="3"/>
  <c r="AT39" i="3"/>
  <c r="AQ39" i="3"/>
  <c r="AN39" i="3"/>
  <c r="AM39" i="3"/>
  <c r="AI39" i="3"/>
  <c r="AH39" i="3"/>
  <c r="AE39" i="3"/>
  <c r="AB39" i="3"/>
  <c r="AA39" i="3"/>
  <c r="W39" i="3"/>
  <c r="V39" i="3"/>
  <c r="S39" i="3"/>
  <c r="P39" i="3"/>
  <c r="O39" i="3"/>
  <c r="K39" i="3"/>
  <c r="J39" i="3"/>
  <c r="BC213" i="3"/>
  <c r="AZ213" i="3"/>
  <c r="AY213" i="3"/>
  <c r="AU213" i="3"/>
  <c r="AT213" i="3"/>
  <c r="AQ213" i="3"/>
  <c r="AN213" i="3"/>
  <c r="AM213" i="3"/>
  <c r="AI213" i="3"/>
  <c r="AH213" i="3"/>
  <c r="AE213" i="3"/>
  <c r="AB213" i="3"/>
  <c r="AA213" i="3"/>
  <c r="W213" i="3"/>
  <c r="V213" i="3"/>
  <c r="S213" i="3"/>
  <c r="P213" i="3"/>
  <c r="O213" i="3"/>
  <c r="K213" i="3"/>
  <c r="J213" i="3"/>
  <c r="BC28" i="3"/>
  <c r="AZ28" i="3"/>
  <c r="AY28" i="3"/>
  <c r="AU28" i="3"/>
  <c r="AT28" i="3"/>
  <c r="AQ28" i="3"/>
  <c r="AN28" i="3"/>
  <c r="AM28" i="3"/>
  <c r="AI28" i="3"/>
  <c r="AH28" i="3"/>
  <c r="AE28" i="3"/>
  <c r="AB28" i="3"/>
  <c r="AA28" i="3"/>
  <c r="W28" i="3"/>
  <c r="V28" i="3"/>
  <c r="S28" i="3"/>
  <c r="P28" i="3"/>
  <c r="O28" i="3"/>
  <c r="K28" i="3"/>
  <c r="J28" i="3"/>
  <c r="BC104" i="3"/>
  <c r="AZ104" i="3"/>
  <c r="AY104" i="3"/>
  <c r="AU104" i="3"/>
  <c r="AT104" i="3"/>
  <c r="AQ104" i="3"/>
  <c r="AN104" i="3"/>
  <c r="AM104" i="3"/>
  <c r="AI104" i="3"/>
  <c r="AH104" i="3"/>
  <c r="AE104" i="3"/>
  <c r="AB104" i="3"/>
  <c r="AA104" i="3"/>
  <c r="W104" i="3"/>
  <c r="V104" i="3"/>
  <c r="S104" i="3"/>
  <c r="P104" i="3"/>
  <c r="O104" i="3"/>
  <c r="K104" i="3"/>
  <c r="J104" i="3"/>
  <c r="BC40" i="3"/>
  <c r="AZ40" i="3"/>
  <c r="AY40" i="3"/>
  <c r="AU40" i="3"/>
  <c r="AT40" i="3"/>
  <c r="AQ40" i="3"/>
  <c r="AN40" i="3"/>
  <c r="AM40" i="3"/>
  <c r="AI40" i="3"/>
  <c r="AH40" i="3"/>
  <c r="AE40" i="3"/>
  <c r="AB40" i="3"/>
  <c r="AA40" i="3"/>
  <c r="W40" i="3"/>
  <c r="V40" i="3"/>
  <c r="S40" i="3"/>
  <c r="P40" i="3"/>
  <c r="O40" i="3"/>
  <c r="K40" i="3"/>
  <c r="J40" i="3"/>
  <c r="BC101" i="3"/>
  <c r="AZ101" i="3"/>
  <c r="AY101" i="3"/>
  <c r="AU101" i="3"/>
  <c r="AT101" i="3"/>
  <c r="AQ101" i="3"/>
  <c r="AN101" i="3"/>
  <c r="AM101" i="3"/>
  <c r="AI101" i="3"/>
  <c r="AH101" i="3"/>
  <c r="AE101" i="3"/>
  <c r="AB101" i="3"/>
  <c r="AA101" i="3"/>
  <c r="W101" i="3"/>
  <c r="V101" i="3"/>
  <c r="S101" i="3"/>
  <c r="P101" i="3"/>
  <c r="O101" i="3"/>
  <c r="K101" i="3"/>
  <c r="J101" i="3"/>
  <c r="BC189" i="3"/>
  <c r="AZ189" i="3"/>
  <c r="AY189" i="3"/>
  <c r="AU189" i="3"/>
  <c r="AT189" i="3"/>
  <c r="AQ189" i="3"/>
  <c r="AN189" i="3"/>
  <c r="AM189" i="3"/>
  <c r="AI189" i="3"/>
  <c r="AH189" i="3"/>
  <c r="AE189" i="3"/>
  <c r="AB189" i="3"/>
  <c r="AA189" i="3"/>
  <c r="W189" i="3"/>
  <c r="V189" i="3"/>
  <c r="S189" i="3"/>
  <c r="P189" i="3"/>
  <c r="O189" i="3"/>
  <c r="K189" i="3"/>
  <c r="J189" i="3"/>
  <c r="BC250" i="3"/>
  <c r="AZ250" i="3"/>
  <c r="AY250" i="3"/>
  <c r="AU250" i="3"/>
  <c r="AT250" i="3"/>
  <c r="AQ250" i="3"/>
  <c r="AN250" i="3"/>
  <c r="AM250" i="3"/>
  <c r="AI250" i="3"/>
  <c r="AH250" i="3"/>
  <c r="AE250" i="3"/>
  <c r="AB250" i="3"/>
  <c r="AA250" i="3"/>
  <c r="W250" i="3"/>
  <c r="V250" i="3"/>
  <c r="S250" i="3"/>
  <c r="P250" i="3"/>
  <c r="O250" i="3"/>
  <c r="K250" i="3"/>
  <c r="J250" i="3"/>
  <c r="BC110" i="3"/>
  <c r="AZ110" i="3"/>
  <c r="AY110" i="3"/>
  <c r="AU110" i="3"/>
  <c r="AT110" i="3"/>
  <c r="AQ110" i="3"/>
  <c r="AN110" i="3"/>
  <c r="AM110" i="3"/>
  <c r="AI110" i="3"/>
  <c r="AH110" i="3"/>
  <c r="AE110" i="3"/>
  <c r="AB110" i="3"/>
  <c r="AA110" i="3"/>
  <c r="W110" i="3"/>
  <c r="V110" i="3"/>
  <c r="S110" i="3"/>
  <c r="P110" i="3"/>
  <c r="O110" i="3"/>
  <c r="K110" i="3"/>
  <c r="J110" i="3"/>
  <c r="BC120" i="3"/>
  <c r="AZ120" i="3"/>
  <c r="AY120" i="3"/>
  <c r="AU120" i="3"/>
  <c r="AT120" i="3"/>
  <c r="AQ120" i="3"/>
  <c r="AN120" i="3"/>
  <c r="AM120" i="3"/>
  <c r="AI120" i="3"/>
  <c r="AH120" i="3"/>
  <c r="AE120" i="3"/>
  <c r="AB120" i="3"/>
  <c r="AA120" i="3"/>
  <c r="W120" i="3"/>
  <c r="V120" i="3"/>
  <c r="S120" i="3"/>
  <c r="P120" i="3"/>
  <c r="O120" i="3"/>
  <c r="K120" i="3"/>
  <c r="J120" i="3"/>
  <c r="BC61" i="3"/>
  <c r="AZ61" i="3"/>
  <c r="AY61" i="3"/>
  <c r="AU61" i="3"/>
  <c r="AT61" i="3"/>
  <c r="AQ61" i="3"/>
  <c r="AN61" i="3"/>
  <c r="AM61" i="3"/>
  <c r="AI61" i="3"/>
  <c r="AH61" i="3"/>
  <c r="AE61" i="3"/>
  <c r="AB61" i="3"/>
  <c r="AA61" i="3"/>
  <c r="W61" i="3"/>
  <c r="V61" i="3"/>
  <c r="S61" i="3"/>
  <c r="P61" i="3"/>
  <c r="O61" i="3"/>
  <c r="K61" i="3"/>
  <c r="J61" i="3"/>
  <c r="BC68" i="3"/>
  <c r="AZ68" i="3"/>
  <c r="AY68" i="3"/>
  <c r="AU68" i="3"/>
  <c r="AT68" i="3"/>
  <c r="AQ68" i="3"/>
  <c r="AN68" i="3"/>
  <c r="AM68" i="3"/>
  <c r="AI68" i="3"/>
  <c r="AH68" i="3"/>
  <c r="AE68" i="3"/>
  <c r="AB68" i="3"/>
  <c r="AA68" i="3"/>
  <c r="W68" i="3"/>
  <c r="V68" i="3"/>
  <c r="S68" i="3"/>
  <c r="P68" i="3"/>
  <c r="O68" i="3"/>
  <c r="K68" i="3"/>
  <c r="J68" i="3"/>
  <c r="BC219" i="3"/>
  <c r="AZ219" i="3"/>
  <c r="AY219" i="3"/>
  <c r="AU219" i="3"/>
  <c r="AT219" i="3"/>
  <c r="AQ219" i="3"/>
  <c r="AN219" i="3"/>
  <c r="AM219" i="3"/>
  <c r="AI219" i="3"/>
  <c r="AH219" i="3"/>
  <c r="AE219" i="3"/>
  <c r="AB219" i="3"/>
  <c r="AA219" i="3"/>
  <c r="W219" i="3"/>
  <c r="V219" i="3"/>
  <c r="S219" i="3"/>
  <c r="P219" i="3"/>
  <c r="O219" i="3"/>
  <c r="K219" i="3"/>
  <c r="J219" i="3"/>
  <c r="BC218" i="3"/>
  <c r="AZ218" i="3"/>
  <c r="AY218" i="3"/>
  <c r="AU218" i="3"/>
  <c r="AT218" i="3"/>
  <c r="AQ218" i="3"/>
  <c r="AN218" i="3"/>
  <c r="AM218" i="3"/>
  <c r="AI218" i="3"/>
  <c r="AH218" i="3"/>
  <c r="AE218" i="3"/>
  <c r="AB218" i="3"/>
  <c r="AA218" i="3"/>
  <c r="W218" i="3"/>
  <c r="V218" i="3"/>
  <c r="S218" i="3"/>
  <c r="P218" i="3"/>
  <c r="O218" i="3"/>
  <c r="K218" i="3"/>
  <c r="J218" i="3"/>
  <c r="BC148" i="3"/>
  <c r="AZ148" i="3"/>
  <c r="AY148" i="3"/>
  <c r="AU148" i="3"/>
  <c r="AT148" i="3"/>
  <c r="AQ148" i="3"/>
  <c r="AN148" i="3"/>
  <c r="AM148" i="3"/>
  <c r="AI148" i="3"/>
  <c r="AH148" i="3"/>
  <c r="AE148" i="3"/>
  <c r="AB148" i="3"/>
  <c r="AA148" i="3"/>
  <c r="W148" i="3"/>
  <c r="V148" i="3"/>
  <c r="S148" i="3"/>
  <c r="P148" i="3"/>
  <c r="O148" i="3"/>
  <c r="K148" i="3"/>
  <c r="J148" i="3"/>
  <c r="BC130" i="3"/>
  <c r="AZ130" i="3"/>
  <c r="AY130" i="3"/>
  <c r="AU130" i="3"/>
  <c r="AT130" i="3"/>
  <c r="AQ130" i="3"/>
  <c r="AN130" i="3"/>
  <c r="AM130" i="3"/>
  <c r="AI130" i="3"/>
  <c r="AH130" i="3"/>
  <c r="AE130" i="3"/>
  <c r="AB130" i="3"/>
  <c r="AA130" i="3"/>
  <c r="W130" i="3"/>
  <c r="V130" i="3"/>
  <c r="S130" i="3"/>
  <c r="P130" i="3"/>
  <c r="O130" i="3"/>
  <c r="K130" i="3"/>
  <c r="J130" i="3"/>
  <c r="BC34" i="3"/>
  <c r="AZ34" i="3"/>
  <c r="AY34" i="3"/>
  <c r="AU34" i="3"/>
  <c r="AT34" i="3"/>
  <c r="AQ34" i="3"/>
  <c r="AN34" i="3"/>
  <c r="AM34" i="3"/>
  <c r="AI34" i="3"/>
  <c r="AH34" i="3"/>
  <c r="AE34" i="3"/>
  <c r="AB34" i="3"/>
  <c r="AA34" i="3"/>
  <c r="W34" i="3"/>
  <c r="V34" i="3"/>
  <c r="S34" i="3"/>
  <c r="P34" i="3"/>
  <c r="O34" i="3"/>
  <c r="K34" i="3"/>
  <c r="J34" i="3"/>
  <c r="BC142" i="3"/>
  <c r="AZ142" i="3"/>
  <c r="AY142" i="3"/>
  <c r="AU142" i="3"/>
  <c r="AT142" i="3"/>
  <c r="AQ142" i="3"/>
  <c r="AN142" i="3"/>
  <c r="AM142" i="3"/>
  <c r="AI142" i="3"/>
  <c r="AH142" i="3"/>
  <c r="AE142" i="3"/>
  <c r="AB142" i="3"/>
  <c r="AA142" i="3"/>
  <c r="W142" i="3"/>
  <c r="V142" i="3"/>
  <c r="S142" i="3"/>
  <c r="P142" i="3"/>
  <c r="O142" i="3"/>
  <c r="K142" i="3"/>
  <c r="J142" i="3"/>
  <c r="BC109" i="3"/>
  <c r="AZ109" i="3"/>
  <c r="AY109" i="3"/>
  <c r="AU109" i="3"/>
  <c r="AT109" i="3"/>
  <c r="AQ109" i="3"/>
  <c r="AN109" i="3"/>
  <c r="AM109" i="3"/>
  <c r="AI109" i="3"/>
  <c r="AH109" i="3"/>
  <c r="AE109" i="3"/>
  <c r="AB109" i="3"/>
  <c r="AA109" i="3"/>
  <c r="W109" i="3"/>
  <c r="V109" i="3"/>
  <c r="S109" i="3"/>
  <c r="P109" i="3"/>
  <c r="O109" i="3"/>
  <c r="K109" i="3"/>
  <c r="J109" i="3"/>
  <c r="BC205" i="3"/>
  <c r="AZ205" i="3"/>
  <c r="AY205" i="3"/>
  <c r="AU205" i="3"/>
  <c r="AT205" i="3"/>
  <c r="AQ205" i="3"/>
  <c r="AN205" i="3"/>
  <c r="AM205" i="3"/>
  <c r="AI205" i="3"/>
  <c r="AH205" i="3"/>
  <c r="AE205" i="3"/>
  <c r="AB205" i="3"/>
  <c r="AA205" i="3"/>
  <c r="W205" i="3"/>
  <c r="V205" i="3"/>
  <c r="S205" i="3"/>
  <c r="P205" i="3"/>
  <c r="O205" i="3"/>
  <c r="K205" i="3"/>
  <c r="J205" i="3"/>
  <c r="BC27" i="3"/>
  <c r="AZ27" i="3"/>
  <c r="AY27" i="3"/>
  <c r="AU27" i="3"/>
  <c r="AT27" i="3"/>
  <c r="AQ27" i="3"/>
  <c r="AN27" i="3"/>
  <c r="AM27" i="3"/>
  <c r="AI27" i="3"/>
  <c r="AH27" i="3"/>
  <c r="AE27" i="3"/>
  <c r="AB27" i="3"/>
  <c r="AA27" i="3"/>
  <c r="W27" i="3"/>
  <c r="V27" i="3"/>
  <c r="S27" i="3"/>
  <c r="P27" i="3"/>
  <c r="O27" i="3"/>
  <c r="K27" i="3"/>
  <c r="J27" i="3"/>
  <c r="BC190" i="3"/>
  <c r="AZ190" i="3"/>
  <c r="AY190" i="3"/>
  <c r="AU190" i="3"/>
  <c r="AT190" i="3"/>
  <c r="AQ190" i="3"/>
  <c r="AN190" i="3"/>
  <c r="AM190" i="3"/>
  <c r="AI190" i="3"/>
  <c r="AH190" i="3"/>
  <c r="AE190" i="3"/>
  <c r="AB190" i="3"/>
  <c r="AA190" i="3"/>
  <c r="W190" i="3"/>
  <c r="V190" i="3"/>
  <c r="S190" i="3"/>
  <c r="P190" i="3"/>
  <c r="O190" i="3"/>
  <c r="K190" i="3"/>
  <c r="J190" i="3"/>
  <c r="BC154" i="3"/>
  <c r="AZ154" i="3"/>
  <c r="AY154" i="3"/>
  <c r="AU154" i="3"/>
  <c r="AT154" i="3"/>
  <c r="AQ154" i="3"/>
  <c r="AN154" i="3"/>
  <c r="AM154" i="3"/>
  <c r="AI154" i="3"/>
  <c r="AH154" i="3"/>
  <c r="AE154" i="3"/>
  <c r="AB154" i="3"/>
  <c r="AA154" i="3"/>
  <c r="W154" i="3"/>
  <c r="V154" i="3"/>
  <c r="S154" i="3"/>
  <c r="P154" i="3"/>
  <c r="O154" i="3"/>
  <c r="K154" i="3"/>
  <c r="J154" i="3"/>
  <c r="BC275" i="3"/>
  <c r="AZ275" i="3"/>
  <c r="AY275" i="3"/>
  <c r="AU275" i="3"/>
  <c r="AT275" i="3"/>
  <c r="AQ275" i="3"/>
  <c r="AN275" i="3"/>
  <c r="AM275" i="3"/>
  <c r="AI275" i="3"/>
  <c r="AH275" i="3"/>
  <c r="AE275" i="3"/>
  <c r="AB275" i="3"/>
  <c r="AA275" i="3"/>
  <c r="W275" i="3"/>
  <c r="V275" i="3"/>
  <c r="S275" i="3"/>
  <c r="P275" i="3"/>
  <c r="O275" i="3"/>
  <c r="K275" i="3"/>
  <c r="J275" i="3"/>
  <c r="BC131" i="3"/>
  <c r="AZ131" i="3"/>
  <c r="AY131" i="3"/>
  <c r="AU131" i="3"/>
  <c r="AT131" i="3"/>
  <c r="AQ131" i="3"/>
  <c r="AN131" i="3"/>
  <c r="AM131" i="3"/>
  <c r="AI131" i="3"/>
  <c r="AH131" i="3"/>
  <c r="AE131" i="3"/>
  <c r="AB131" i="3"/>
  <c r="AA131" i="3"/>
  <c r="W131" i="3"/>
  <c r="V131" i="3"/>
  <c r="S131" i="3"/>
  <c r="P131" i="3"/>
  <c r="O131" i="3"/>
  <c r="K131" i="3"/>
  <c r="J131" i="3"/>
  <c r="BC238" i="3"/>
  <c r="AZ238" i="3"/>
  <c r="AY238" i="3"/>
  <c r="AU238" i="3"/>
  <c r="AT238" i="3"/>
  <c r="AQ238" i="3"/>
  <c r="AN238" i="3"/>
  <c r="AM238" i="3"/>
  <c r="AI238" i="3"/>
  <c r="AH238" i="3"/>
  <c r="AE238" i="3"/>
  <c r="AB238" i="3"/>
  <c r="AA238" i="3"/>
  <c r="W238" i="3"/>
  <c r="V238" i="3"/>
  <c r="S238" i="3"/>
  <c r="P238" i="3"/>
  <c r="O238" i="3"/>
  <c r="K238" i="3"/>
  <c r="J238" i="3"/>
  <c r="BC150" i="3"/>
  <c r="AZ150" i="3"/>
  <c r="AY150" i="3"/>
  <c r="AU150" i="3"/>
  <c r="AT150" i="3"/>
  <c r="AQ150" i="3"/>
  <c r="AN150" i="3"/>
  <c r="AM150" i="3"/>
  <c r="AI150" i="3"/>
  <c r="AH150" i="3"/>
  <c r="AE150" i="3"/>
  <c r="AB150" i="3"/>
  <c r="AA150" i="3"/>
  <c r="W150" i="3"/>
  <c r="V150" i="3"/>
  <c r="S150" i="3"/>
  <c r="P150" i="3"/>
  <c r="O150" i="3"/>
  <c r="K150" i="3"/>
  <c r="J150" i="3"/>
  <c r="BC229" i="3"/>
  <c r="AZ229" i="3"/>
  <c r="AY229" i="3"/>
  <c r="AU229" i="3"/>
  <c r="AT229" i="3"/>
  <c r="AQ229" i="3"/>
  <c r="AN229" i="3"/>
  <c r="AM229" i="3"/>
  <c r="AI229" i="3"/>
  <c r="AH229" i="3"/>
  <c r="AE229" i="3"/>
  <c r="AB229" i="3"/>
  <c r="AA229" i="3"/>
  <c r="W229" i="3"/>
  <c r="V229" i="3"/>
  <c r="S229" i="3"/>
  <c r="P229" i="3"/>
  <c r="O229" i="3"/>
  <c r="K229" i="3"/>
  <c r="J229" i="3"/>
  <c r="BC237" i="3"/>
  <c r="AZ237" i="3"/>
  <c r="AY237" i="3"/>
  <c r="AU237" i="3"/>
  <c r="AT237" i="3"/>
  <c r="AQ237" i="3"/>
  <c r="AN237" i="3"/>
  <c r="AM237" i="3"/>
  <c r="AI237" i="3"/>
  <c r="AH237" i="3"/>
  <c r="AE237" i="3"/>
  <c r="AB237" i="3"/>
  <c r="AA237" i="3"/>
  <c r="W237" i="3"/>
  <c r="V237" i="3"/>
  <c r="S237" i="3"/>
  <c r="P237" i="3"/>
  <c r="O237" i="3"/>
  <c r="K237" i="3"/>
  <c r="J237" i="3"/>
  <c r="BC247" i="3"/>
  <c r="AZ247" i="3"/>
  <c r="AY247" i="3"/>
  <c r="AU247" i="3"/>
  <c r="AT247" i="3"/>
  <c r="AQ247" i="3"/>
  <c r="AN247" i="3"/>
  <c r="AM247" i="3"/>
  <c r="AI247" i="3"/>
  <c r="AH247" i="3"/>
  <c r="AE247" i="3"/>
  <c r="AB247" i="3"/>
  <c r="AA247" i="3"/>
  <c r="W247" i="3"/>
  <c r="V247" i="3"/>
  <c r="S247" i="3"/>
  <c r="P247" i="3"/>
  <c r="O247" i="3"/>
  <c r="K247" i="3"/>
  <c r="J247" i="3"/>
  <c r="BC309" i="3"/>
  <c r="AZ309" i="3"/>
  <c r="AY309" i="3"/>
  <c r="AU309" i="3"/>
  <c r="AT309" i="3"/>
  <c r="AQ309" i="3"/>
  <c r="AN309" i="3"/>
  <c r="AM309" i="3"/>
  <c r="AI309" i="3"/>
  <c r="AH309" i="3"/>
  <c r="AE309" i="3"/>
  <c r="AB309" i="3"/>
  <c r="AA309" i="3"/>
  <c r="W309" i="3"/>
  <c r="V309" i="3"/>
  <c r="V3" i="3" s="1"/>
  <c r="S309" i="3"/>
  <c r="P309" i="3"/>
  <c r="O309" i="3"/>
  <c r="K309" i="3"/>
  <c r="J309" i="3"/>
  <c r="BC331" i="3"/>
  <c r="AZ331" i="3"/>
  <c r="AY331" i="3"/>
  <c r="AU331" i="3"/>
  <c r="AT331" i="3"/>
  <c r="AQ331" i="3"/>
  <c r="AN331" i="3"/>
  <c r="AM331" i="3"/>
  <c r="AI331" i="3"/>
  <c r="AH331" i="3"/>
  <c r="AE331" i="3"/>
  <c r="AB331" i="3"/>
  <c r="AA331" i="3"/>
  <c r="W331" i="3"/>
  <c r="V331" i="3"/>
  <c r="S331" i="3"/>
  <c r="P331" i="3"/>
  <c r="O331" i="3"/>
  <c r="K331" i="3"/>
  <c r="J331" i="3"/>
  <c r="BC328" i="3"/>
  <c r="AZ328" i="3"/>
  <c r="AY328" i="3"/>
  <c r="AU328" i="3"/>
  <c r="AT328" i="3"/>
  <c r="AQ328" i="3"/>
  <c r="AN328" i="3"/>
  <c r="AM328" i="3"/>
  <c r="AI328" i="3"/>
  <c r="AH328" i="3"/>
  <c r="AE328" i="3"/>
  <c r="AB328" i="3"/>
  <c r="AA328" i="3"/>
  <c r="W328" i="3"/>
  <c r="V328" i="3"/>
  <c r="S328" i="3"/>
  <c r="P328" i="3"/>
  <c r="O328" i="3"/>
  <c r="K328" i="3"/>
  <c r="J328" i="3"/>
  <c r="BC321" i="3"/>
  <c r="AZ321" i="3"/>
  <c r="AY321" i="3"/>
  <c r="AU321" i="3"/>
  <c r="AT321" i="3"/>
  <c r="AQ321" i="3"/>
  <c r="AN321" i="3"/>
  <c r="AM321" i="3"/>
  <c r="AI321" i="3"/>
  <c r="AH321" i="3"/>
  <c r="AE321" i="3"/>
  <c r="AB321" i="3"/>
  <c r="AA321" i="3"/>
  <c r="W321" i="3"/>
  <c r="V321" i="3"/>
  <c r="S321" i="3"/>
  <c r="P321" i="3"/>
  <c r="O321" i="3"/>
  <c r="K321" i="3"/>
  <c r="J321" i="3"/>
  <c r="BC282" i="3"/>
  <c r="AZ282" i="3"/>
  <c r="AY282" i="3"/>
  <c r="AU282" i="3"/>
  <c r="AT282" i="3"/>
  <c r="AQ282" i="3"/>
  <c r="AN282" i="3"/>
  <c r="AM282" i="3"/>
  <c r="AI282" i="3"/>
  <c r="AH282" i="3"/>
  <c r="AE282" i="3"/>
  <c r="AB282" i="3"/>
  <c r="AA282" i="3"/>
  <c r="W282" i="3"/>
  <c r="V282" i="3"/>
  <c r="S282" i="3"/>
  <c r="P282" i="3"/>
  <c r="O282" i="3"/>
  <c r="K282" i="3"/>
  <c r="J282" i="3"/>
  <c r="BC278" i="3"/>
  <c r="AZ278" i="3"/>
  <c r="AY278" i="3"/>
  <c r="AU278" i="3"/>
  <c r="AT278" i="3"/>
  <c r="AQ278" i="3"/>
  <c r="AN278" i="3"/>
  <c r="AM278" i="3"/>
  <c r="AI278" i="3"/>
  <c r="AH278" i="3"/>
  <c r="AE278" i="3"/>
  <c r="AB278" i="3"/>
  <c r="AA278" i="3"/>
  <c r="W278" i="3"/>
  <c r="V278" i="3"/>
  <c r="S278" i="3"/>
  <c r="P278" i="3"/>
  <c r="O278" i="3"/>
  <c r="K278" i="3"/>
  <c r="J278" i="3"/>
  <c r="BC176" i="3"/>
  <c r="AZ176" i="3"/>
  <c r="AY176" i="3"/>
  <c r="AU176" i="3"/>
  <c r="AT176" i="3"/>
  <c r="AQ176" i="3"/>
  <c r="AN176" i="3"/>
  <c r="AM176" i="3"/>
  <c r="AI176" i="3"/>
  <c r="AH176" i="3"/>
  <c r="AE176" i="3"/>
  <c r="AB176" i="3"/>
  <c r="AA176" i="3"/>
  <c r="W176" i="3"/>
  <c r="V176" i="3"/>
  <c r="S176" i="3"/>
  <c r="P176" i="3"/>
  <c r="O176" i="3"/>
  <c r="K176" i="3"/>
  <c r="J176" i="3"/>
  <c r="BC141" i="3"/>
  <c r="AZ141" i="3"/>
  <c r="AY141" i="3"/>
  <c r="AU141" i="3"/>
  <c r="AT141" i="3"/>
  <c r="AQ141" i="3"/>
  <c r="AN141" i="3"/>
  <c r="AM141" i="3"/>
  <c r="AI141" i="3"/>
  <c r="AH141" i="3"/>
  <c r="AE141" i="3"/>
  <c r="AB141" i="3"/>
  <c r="AA141" i="3"/>
  <c r="W141" i="3"/>
  <c r="V141" i="3"/>
  <c r="S141" i="3"/>
  <c r="P141" i="3"/>
  <c r="O141" i="3"/>
  <c r="K141" i="3"/>
  <c r="J141" i="3"/>
  <c r="BC161" i="3"/>
  <c r="AZ161" i="3"/>
  <c r="AY161" i="3"/>
  <c r="AU161" i="3"/>
  <c r="AT161" i="3"/>
  <c r="AQ161" i="3"/>
  <c r="AN161" i="3"/>
  <c r="AM161" i="3"/>
  <c r="AI161" i="3"/>
  <c r="AH161" i="3"/>
  <c r="AE161" i="3"/>
  <c r="AB161" i="3"/>
  <c r="AA161" i="3"/>
  <c r="W161" i="3"/>
  <c r="V161" i="3"/>
  <c r="S161" i="3"/>
  <c r="P161" i="3"/>
  <c r="O161" i="3"/>
  <c r="K161" i="3"/>
  <c r="J161" i="3"/>
  <c r="BC226" i="3"/>
  <c r="AZ226" i="3"/>
  <c r="AY226" i="3"/>
  <c r="AU226" i="3"/>
  <c r="AT226" i="3"/>
  <c r="AQ226" i="3"/>
  <c r="AN226" i="3"/>
  <c r="AM226" i="3"/>
  <c r="AI226" i="3"/>
  <c r="AH226" i="3"/>
  <c r="AE226" i="3"/>
  <c r="AB226" i="3"/>
  <c r="AA226" i="3"/>
  <c r="W226" i="3"/>
  <c r="V226" i="3"/>
  <c r="S226" i="3"/>
  <c r="P226" i="3"/>
  <c r="O226" i="3"/>
  <c r="K226" i="3"/>
  <c r="J226" i="3"/>
  <c r="BC225" i="3"/>
  <c r="AZ225" i="3"/>
  <c r="AY225" i="3"/>
  <c r="AU225" i="3"/>
  <c r="AT225" i="3"/>
  <c r="AQ225" i="3"/>
  <c r="AN225" i="3"/>
  <c r="AM225" i="3"/>
  <c r="AI225" i="3"/>
  <c r="AH225" i="3"/>
  <c r="AE225" i="3"/>
  <c r="AB225" i="3"/>
  <c r="AA225" i="3"/>
  <c r="W225" i="3"/>
  <c r="V225" i="3"/>
  <c r="S225" i="3"/>
  <c r="P225" i="3"/>
  <c r="O225" i="3"/>
  <c r="K225" i="3"/>
  <c r="J225" i="3"/>
  <c r="BC224" i="3"/>
  <c r="AZ224" i="3"/>
  <c r="AY224" i="3"/>
  <c r="AU224" i="3"/>
  <c r="AT224" i="3"/>
  <c r="AQ224" i="3"/>
  <c r="AN224" i="3"/>
  <c r="AM224" i="3"/>
  <c r="AI224" i="3"/>
  <c r="AH224" i="3"/>
  <c r="AE224" i="3"/>
  <c r="AB224" i="3"/>
  <c r="AA224" i="3"/>
  <c r="W224" i="3"/>
  <c r="V224" i="3"/>
  <c r="S224" i="3"/>
  <c r="P224" i="3"/>
  <c r="O224" i="3"/>
  <c r="K224" i="3"/>
  <c r="J224" i="3"/>
  <c r="BC207" i="3"/>
  <c r="AZ207" i="3"/>
  <c r="AY207" i="3"/>
  <c r="AU207" i="3"/>
  <c r="AT207" i="3"/>
  <c r="AQ207" i="3"/>
  <c r="AN207" i="3"/>
  <c r="AM207" i="3"/>
  <c r="AI207" i="3"/>
  <c r="AH207" i="3"/>
  <c r="AE207" i="3"/>
  <c r="AB207" i="3"/>
  <c r="AA207" i="3"/>
  <c r="W207" i="3"/>
  <c r="V207" i="3"/>
  <c r="S207" i="3"/>
  <c r="P207" i="3"/>
  <c r="O207" i="3"/>
  <c r="K207" i="3"/>
  <c r="J207" i="3"/>
  <c r="BC185" i="3"/>
  <c r="AZ185" i="3"/>
  <c r="AY185" i="3"/>
  <c r="AU185" i="3"/>
  <c r="AT185" i="3"/>
  <c r="AQ185" i="3"/>
  <c r="AN185" i="3"/>
  <c r="AM185" i="3"/>
  <c r="AI185" i="3"/>
  <c r="AH185" i="3"/>
  <c r="AE185" i="3"/>
  <c r="AB185" i="3"/>
  <c r="AA185" i="3"/>
  <c r="W185" i="3"/>
  <c r="V185" i="3"/>
  <c r="S185" i="3"/>
  <c r="P185" i="3"/>
  <c r="O185" i="3"/>
  <c r="K185" i="3"/>
  <c r="J185" i="3"/>
  <c r="BC290" i="3"/>
  <c r="AZ290" i="3"/>
  <c r="AY290" i="3"/>
  <c r="AU290" i="3"/>
  <c r="AT290" i="3"/>
  <c r="AQ290" i="3"/>
  <c r="AN290" i="3"/>
  <c r="AM290" i="3"/>
  <c r="AI290" i="3"/>
  <c r="AH290" i="3"/>
  <c r="AE290" i="3"/>
  <c r="AB290" i="3"/>
  <c r="AA290" i="3"/>
  <c r="W290" i="3"/>
  <c r="V290" i="3"/>
  <c r="S290" i="3"/>
  <c r="P290" i="3"/>
  <c r="O290" i="3"/>
  <c r="K290" i="3"/>
  <c r="J290" i="3"/>
  <c r="BC192" i="3"/>
  <c r="AZ192" i="3"/>
  <c r="AY192" i="3"/>
  <c r="AU192" i="3"/>
  <c r="AT192" i="3"/>
  <c r="AQ192" i="3"/>
  <c r="AN192" i="3"/>
  <c r="AM192" i="3"/>
  <c r="AI192" i="3"/>
  <c r="AH192" i="3"/>
  <c r="AE192" i="3"/>
  <c r="AB192" i="3"/>
  <c r="AA192" i="3"/>
  <c r="W192" i="3"/>
  <c r="V192" i="3"/>
  <c r="S192" i="3"/>
  <c r="P192" i="3"/>
  <c r="O192" i="3"/>
  <c r="K192" i="3"/>
  <c r="J192" i="3"/>
  <c r="BC200" i="3"/>
  <c r="AZ200" i="3"/>
  <c r="AY200" i="3"/>
  <c r="AU200" i="3"/>
  <c r="AT200" i="3"/>
  <c r="AQ200" i="3"/>
  <c r="AN200" i="3"/>
  <c r="AM200" i="3"/>
  <c r="AI200" i="3"/>
  <c r="AH200" i="3"/>
  <c r="AE200" i="3"/>
  <c r="AB200" i="3"/>
  <c r="AA200" i="3"/>
  <c r="W200" i="3"/>
  <c r="V200" i="3"/>
  <c r="S200" i="3"/>
  <c r="P200" i="3"/>
  <c r="O200" i="3"/>
  <c r="K200" i="3"/>
  <c r="J200" i="3"/>
  <c r="BC199" i="3"/>
  <c r="AZ199" i="3"/>
  <c r="AY199" i="3"/>
  <c r="AU199" i="3"/>
  <c r="AT199" i="3"/>
  <c r="AQ199" i="3"/>
  <c r="AN199" i="3"/>
  <c r="AM199" i="3"/>
  <c r="AI199" i="3"/>
  <c r="AH199" i="3"/>
  <c r="AE199" i="3"/>
  <c r="AB199" i="3"/>
  <c r="AA199" i="3"/>
  <c r="W199" i="3"/>
  <c r="V199" i="3"/>
  <c r="S199" i="3"/>
  <c r="P199" i="3"/>
  <c r="O199" i="3"/>
  <c r="K199" i="3"/>
  <c r="J199" i="3"/>
  <c r="BC11" i="3"/>
  <c r="AZ11" i="3"/>
  <c r="AY11" i="3"/>
  <c r="AU11" i="3"/>
  <c r="AT11" i="3"/>
  <c r="AQ11" i="3"/>
  <c r="AN11" i="3"/>
  <c r="AM11" i="3"/>
  <c r="AI11" i="3"/>
  <c r="AH11" i="3"/>
  <c r="AE11" i="3"/>
  <c r="AB11" i="3"/>
  <c r="AA11" i="3"/>
  <c r="W11" i="3"/>
  <c r="V11" i="3"/>
  <c r="S11" i="3"/>
  <c r="P11" i="3"/>
  <c r="K11" i="3"/>
  <c r="BC197" i="3"/>
  <c r="AZ197" i="3"/>
  <c r="AY197" i="3"/>
  <c r="AU197" i="3"/>
  <c r="AT197" i="3"/>
  <c r="AQ197" i="3"/>
  <c r="AN197" i="3"/>
  <c r="AM197" i="3"/>
  <c r="AI197" i="3"/>
  <c r="AH197" i="3"/>
  <c r="AE197" i="3"/>
  <c r="AB197" i="3"/>
  <c r="AA197" i="3"/>
  <c r="W197" i="3"/>
  <c r="V197" i="3"/>
  <c r="S197" i="3"/>
  <c r="P197" i="3"/>
  <c r="O197" i="3"/>
  <c r="K197" i="3"/>
  <c r="J197" i="3"/>
  <c r="BC188" i="3"/>
  <c r="AZ188" i="3"/>
  <c r="AY188" i="3"/>
  <c r="AU188" i="3"/>
  <c r="AT188" i="3"/>
  <c r="AQ188" i="3"/>
  <c r="AN188" i="3"/>
  <c r="AM188" i="3"/>
  <c r="AI188" i="3"/>
  <c r="AH188" i="3"/>
  <c r="AE188" i="3"/>
  <c r="AB188" i="3"/>
  <c r="AA188" i="3"/>
  <c r="W188" i="3"/>
  <c r="V188" i="3"/>
  <c r="S188" i="3"/>
  <c r="P188" i="3"/>
  <c r="O188" i="3"/>
  <c r="K188" i="3"/>
  <c r="J188" i="3"/>
  <c r="BC187" i="3"/>
  <c r="AZ187" i="3"/>
  <c r="AY187" i="3"/>
  <c r="AU187" i="3"/>
  <c r="AT187" i="3"/>
  <c r="AQ187" i="3"/>
  <c r="AN187" i="3"/>
  <c r="AM187" i="3"/>
  <c r="AI187" i="3"/>
  <c r="AH187" i="3"/>
  <c r="AE187" i="3"/>
  <c r="AB187" i="3"/>
  <c r="AA187" i="3"/>
  <c r="W187" i="3"/>
  <c r="V187" i="3"/>
  <c r="S187" i="3"/>
  <c r="P187" i="3"/>
  <c r="O187" i="3"/>
  <c r="K187" i="3"/>
  <c r="J187" i="3"/>
  <c r="BC184" i="3"/>
  <c r="AZ184" i="3"/>
  <c r="AY184" i="3"/>
  <c r="AU184" i="3"/>
  <c r="AT184" i="3"/>
  <c r="AQ184" i="3"/>
  <c r="AN184" i="3"/>
  <c r="AM184" i="3"/>
  <c r="AI184" i="3"/>
  <c r="AH184" i="3"/>
  <c r="AE184" i="3"/>
  <c r="AB184" i="3"/>
  <c r="AA184" i="3"/>
  <c r="W184" i="3"/>
  <c r="V184" i="3"/>
  <c r="S184" i="3"/>
  <c r="P184" i="3"/>
  <c r="O184" i="3"/>
  <c r="K184" i="3"/>
  <c r="J184" i="3"/>
  <c r="BC162" i="3"/>
  <c r="AZ162" i="3"/>
  <c r="AY162" i="3"/>
  <c r="AU162" i="3"/>
  <c r="AT162" i="3"/>
  <c r="AQ162" i="3"/>
  <c r="AN162" i="3"/>
  <c r="AM162" i="3"/>
  <c r="AI162" i="3"/>
  <c r="AH162" i="3"/>
  <c r="AE162" i="3"/>
  <c r="AB162" i="3"/>
  <c r="AA162" i="3"/>
  <c r="W162" i="3"/>
  <c r="V162" i="3"/>
  <c r="S162" i="3"/>
  <c r="P162" i="3"/>
  <c r="O162" i="3"/>
  <c r="K162" i="3"/>
  <c r="J162" i="3"/>
  <c r="BC158" i="3"/>
  <c r="AZ158" i="3"/>
  <c r="AY158" i="3"/>
  <c r="AU158" i="3"/>
  <c r="AT158" i="3"/>
  <c r="AQ158" i="3"/>
  <c r="AN158" i="3"/>
  <c r="AM158" i="3"/>
  <c r="AI158" i="3"/>
  <c r="AH158" i="3"/>
  <c r="AE158" i="3"/>
  <c r="AB158" i="3"/>
  <c r="AA158" i="3"/>
  <c r="W158" i="3"/>
  <c r="V158" i="3"/>
  <c r="S158" i="3"/>
  <c r="P158" i="3"/>
  <c r="O158" i="3"/>
  <c r="K158" i="3"/>
  <c r="J158" i="3"/>
  <c r="BC80" i="3"/>
  <c r="AZ80" i="3"/>
  <c r="AY80" i="3"/>
  <c r="AU80" i="3"/>
  <c r="AT80" i="3"/>
  <c r="AQ80" i="3"/>
  <c r="AN80" i="3"/>
  <c r="AM80" i="3"/>
  <c r="AI80" i="3"/>
  <c r="AH80" i="3"/>
  <c r="AE80" i="3"/>
  <c r="AB80" i="3"/>
  <c r="AA80" i="3"/>
  <c r="W80" i="3"/>
  <c r="V80" i="3"/>
  <c r="S80" i="3"/>
  <c r="P80" i="3"/>
  <c r="O80" i="3"/>
  <c r="K80" i="3"/>
  <c r="J80" i="3"/>
  <c r="BC155" i="3"/>
  <c r="AZ155" i="3"/>
  <c r="AY155" i="3"/>
  <c r="AU155" i="3"/>
  <c r="AT155" i="3"/>
  <c r="AQ155" i="3"/>
  <c r="AN155" i="3"/>
  <c r="AM155" i="3"/>
  <c r="AI155" i="3"/>
  <c r="AH155" i="3"/>
  <c r="AE155" i="3"/>
  <c r="AB155" i="3"/>
  <c r="AA155" i="3"/>
  <c r="W155" i="3"/>
  <c r="V155" i="3"/>
  <c r="S155" i="3"/>
  <c r="P155" i="3"/>
  <c r="O155" i="3"/>
  <c r="K155" i="3"/>
  <c r="J155" i="3"/>
  <c r="BC329" i="3"/>
  <c r="AZ329" i="3"/>
  <c r="AY329" i="3"/>
  <c r="AU329" i="3"/>
  <c r="AT329" i="3"/>
  <c r="AQ329" i="3"/>
  <c r="AN329" i="3"/>
  <c r="AM329" i="3"/>
  <c r="AI329" i="3"/>
  <c r="AH329" i="3"/>
  <c r="AE329" i="3"/>
  <c r="AB329" i="3"/>
  <c r="AA329" i="3"/>
  <c r="W329" i="3"/>
  <c r="V329" i="3"/>
  <c r="S329" i="3"/>
  <c r="P329" i="3"/>
  <c r="O329" i="3"/>
  <c r="K329" i="3"/>
  <c r="J329" i="3"/>
  <c r="BC222" i="3"/>
  <c r="AZ222" i="3"/>
  <c r="AY222" i="3"/>
  <c r="AU222" i="3"/>
  <c r="AT222" i="3"/>
  <c r="AQ222" i="3"/>
  <c r="AN222" i="3"/>
  <c r="AM222" i="3"/>
  <c r="AI222" i="3"/>
  <c r="AH222" i="3"/>
  <c r="AE222" i="3"/>
  <c r="AB222" i="3"/>
  <c r="AA222" i="3"/>
  <c r="W222" i="3"/>
  <c r="V222" i="3"/>
  <c r="S222" i="3"/>
  <c r="P222" i="3"/>
  <c r="O222" i="3"/>
  <c r="K222" i="3"/>
  <c r="J222" i="3"/>
  <c r="BC107" i="3"/>
  <c r="AZ107" i="3"/>
  <c r="AY107" i="3"/>
  <c r="AU107" i="3"/>
  <c r="AT107" i="3"/>
  <c r="AQ107" i="3"/>
  <c r="AN107" i="3"/>
  <c r="AM107" i="3"/>
  <c r="AI107" i="3"/>
  <c r="AH107" i="3"/>
  <c r="AE107" i="3"/>
  <c r="AB107" i="3"/>
  <c r="AA107" i="3"/>
  <c r="W107" i="3"/>
  <c r="V107" i="3"/>
  <c r="S107" i="3"/>
  <c r="P107" i="3"/>
  <c r="O107" i="3"/>
  <c r="K107" i="3"/>
  <c r="J107" i="3"/>
  <c r="BC99" i="3"/>
  <c r="AZ99" i="3"/>
  <c r="AY99" i="3"/>
  <c r="AU99" i="3"/>
  <c r="AT99" i="3"/>
  <c r="AQ99" i="3"/>
  <c r="AN99" i="3"/>
  <c r="AM99" i="3"/>
  <c r="AI99" i="3"/>
  <c r="AH99" i="3"/>
  <c r="AE99" i="3"/>
  <c r="AB99" i="3"/>
  <c r="AA99" i="3"/>
  <c r="W99" i="3"/>
  <c r="V99" i="3"/>
  <c r="S99" i="3"/>
  <c r="P99" i="3"/>
  <c r="O99" i="3"/>
  <c r="K99" i="3"/>
  <c r="J99" i="3"/>
  <c r="BC95" i="3"/>
  <c r="AZ95" i="3"/>
  <c r="AY95" i="3"/>
  <c r="AU95" i="3"/>
  <c r="AT95" i="3"/>
  <c r="AQ95" i="3"/>
  <c r="AN95" i="3"/>
  <c r="AM95" i="3"/>
  <c r="AI95" i="3"/>
  <c r="AH95" i="3"/>
  <c r="AE95" i="3"/>
  <c r="AB95" i="3"/>
  <c r="AA95" i="3"/>
  <c r="W95" i="3"/>
  <c r="V95" i="3"/>
  <c r="S95" i="3"/>
  <c r="P95" i="3"/>
  <c r="O95" i="3"/>
  <c r="K95" i="3"/>
  <c r="J95" i="3"/>
  <c r="BC91" i="3"/>
  <c r="AZ91" i="3"/>
  <c r="AY91" i="3"/>
  <c r="AU91" i="3"/>
  <c r="AT91" i="3"/>
  <c r="AQ91" i="3"/>
  <c r="AN91" i="3"/>
  <c r="AM91" i="3"/>
  <c r="AI91" i="3"/>
  <c r="AH91" i="3"/>
  <c r="AE91" i="3"/>
  <c r="AB91" i="3"/>
  <c r="AA91" i="3"/>
  <c r="W91" i="3"/>
  <c r="V91" i="3"/>
  <c r="S91" i="3"/>
  <c r="P91" i="3"/>
  <c r="O91" i="3"/>
  <c r="K91" i="3"/>
  <c r="J91" i="3"/>
  <c r="BC152" i="3"/>
  <c r="AZ152" i="3"/>
  <c r="AY152" i="3"/>
  <c r="AU152" i="3"/>
  <c r="AT152" i="3"/>
  <c r="AQ152" i="3"/>
  <c r="AN152" i="3"/>
  <c r="AM152" i="3"/>
  <c r="AI152" i="3"/>
  <c r="AH152" i="3"/>
  <c r="AE152" i="3"/>
  <c r="AB152" i="3"/>
  <c r="AA152" i="3"/>
  <c r="W152" i="3"/>
  <c r="V152" i="3"/>
  <c r="S152" i="3"/>
  <c r="P152" i="3"/>
  <c r="O152" i="3"/>
  <c r="K152" i="3"/>
  <c r="J152" i="3"/>
  <c r="BC86" i="3"/>
  <c r="AZ86" i="3"/>
  <c r="AY86" i="3"/>
  <c r="AU86" i="3"/>
  <c r="AT86" i="3"/>
  <c r="AQ86" i="3"/>
  <c r="AN86" i="3"/>
  <c r="AM86" i="3"/>
  <c r="AI86" i="3"/>
  <c r="AH86" i="3"/>
  <c r="AE86" i="3"/>
  <c r="AB86" i="3"/>
  <c r="AA86" i="3"/>
  <c r="W86" i="3"/>
  <c r="V86" i="3"/>
  <c r="S86" i="3"/>
  <c r="P86" i="3"/>
  <c r="O86" i="3"/>
  <c r="K86" i="3"/>
  <c r="J86" i="3"/>
  <c r="BC51" i="3"/>
  <c r="AZ51" i="3"/>
  <c r="AY51" i="3"/>
  <c r="AU51" i="3"/>
  <c r="AT51" i="3"/>
  <c r="AQ51" i="3"/>
  <c r="AN51" i="3"/>
  <c r="AM51" i="3"/>
  <c r="AI51" i="3"/>
  <c r="AH51" i="3"/>
  <c r="AE51" i="3"/>
  <c r="AB51" i="3"/>
  <c r="AA51" i="3"/>
  <c r="W51" i="3"/>
  <c r="V51" i="3"/>
  <c r="S51" i="3"/>
  <c r="P51" i="3"/>
  <c r="O51" i="3"/>
  <c r="K51" i="3"/>
  <c r="J51" i="3"/>
  <c r="BC165" i="3"/>
  <c r="AZ165" i="3"/>
  <c r="AY165" i="3"/>
  <c r="AU165" i="3"/>
  <c r="AT165" i="3"/>
  <c r="AQ165" i="3"/>
  <c r="AN165" i="3"/>
  <c r="AM165" i="3"/>
  <c r="AI165" i="3"/>
  <c r="AH165" i="3"/>
  <c r="AE165" i="3"/>
  <c r="AB165" i="3"/>
  <c r="AA165" i="3"/>
  <c r="W165" i="3"/>
  <c r="V165" i="3"/>
  <c r="S165" i="3"/>
  <c r="P165" i="3"/>
  <c r="O165" i="3"/>
  <c r="K165" i="3"/>
  <c r="J165" i="3"/>
  <c r="BC79" i="3"/>
  <c r="AZ79" i="3"/>
  <c r="AY79" i="3"/>
  <c r="AU79" i="3"/>
  <c r="AT79" i="3"/>
  <c r="AQ79" i="3"/>
  <c r="AN79" i="3"/>
  <c r="AM79" i="3"/>
  <c r="AI79" i="3"/>
  <c r="AH79" i="3"/>
  <c r="AE79" i="3"/>
  <c r="AB79" i="3"/>
  <c r="AA79" i="3"/>
  <c r="W79" i="3"/>
  <c r="V79" i="3"/>
  <c r="S79" i="3"/>
  <c r="P79" i="3"/>
  <c r="O79" i="3"/>
  <c r="K79" i="3"/>
  <c r="J79" i="3"/>
  <c r="BC144" i="3"/>
  <c r="AZ144" i="3"/>
  <c r="AY144" i="3"/>
  <c r="AU144" i="3"/>
  <c r="AT144" i="3"/>
  <c r="AQ144" i="3"/>
  <c r="AN144" i="3"/>
  <c r="AM144" i="3"/>
  <c r="AI144" i="3"/>
  <c r="AH144" i="3"/>
  <c r="AE144" i="3"/>
  <c r="AB144" i="3"/>
  <c r="AA144" i="3"/>
  <c r="W144" i="3"/>
  <c r="V144" i="3"/>
  <c r="S144" i="3"/>
  <c r="P144" i="3"/>
  <c r="O144" i="3"/>
  <c r="K144" i="3"/>
  <c r="J144" i="3"/>
  <c r="BC70" i="3"/>
  <c r="AZ70" i="3"/>
  <c r="AY70" i="3"/>
  <c r="AU70" i="3"/>
  <c r="AT70" i="3"/>
  <c r="AQ70" i="3"/>
  <c r="AN70" i="3"/>
  <c r="AM70" i="3"/>
  <c r="AI70" i="3"/>
  <c r="AH70" i="3"/>
  <c r="AE70" i="3"/>
  <c r="AB70" i="3"/>
  <c r="AA70" i="3"/>
  <c r="W70" i="3"/>
  <c r="V70" i="3"/>
  <c r="S70" i="3"/>
  <c r="P70" i="3"/>
  <c r="O70" i="3"/>
  <c r="K70" i="3"/>
  <c r="J70" i="3"/>
  <c r="BC227" i="3"/>
  <c r="AZ227" i="3"/>
  <c r="AY227" i="3"/>
  <c r="AU227" i="3"/>
  <c r="AT227" i="3"/>
  <c r="AQ227" i="3"/>
  <c r="AN227" i="3"/>
  <c r="AM227" i="3"/>
  <c r="AI227" i="3"/>
  <c r="AH227" i="3"/>
  <c r="AE227" i="3"/>
  <c r="AB227" i="3"/>
  <c r="AA227" i="3"/>
  <c r="W227" i="3"/>
  <c r="V227" i="3"/>
  <c r="S227" i="3"/>
  <c r="P227" i="3"/>
  <c r="O227" i="3"/>
  <c r="K227" i="3"/>
  <c r="J227" i="3"/>
  <c r="BC180" i="3"/>
  <c r="AZ180" i="3"/>
  <c r="AY180" i="3"/>
  <c r="AU180" i="3"/>
  <c r="AT180" i="3"/>
  <c r="AQ180" i="3"/>
  <c r="AN180" i="3"/>
  <c r="AM180" i="3"/>
  <c r="AI180" i="3"/>
  <c r="AH180" i="3"/>
  <c r="AE180" i="3"/>
  <c r="AB180" i="3"/>
  <c r="AA180" i="3"/>
  <c r="W180" i="3"/>
  <c r="V180" i="3"/>
  <c r="S180" i="3"/>
  <c r="P180" i="3"/>
  <c r="O180" i="3"/>
  <c r="K180" i="3"/>
  <c r="J180" i="3"/>
  <c r="BC55" i="3"/>
  <c r="AZ55" i="3"/>
  <c r="AY55" i="3"/>
  <c r="AU55" i="3"/>
  <c r="AT55" i="3"/>
  <c r="AQ55" i="3"/>
  <c r="AN55" i="3"/>
  <c r="AM55" i="3"/>
  <c r="AI55" i="3"/>
  <c r="AH55" i="3"/>
  <c r="AE55" i="3"/>
  <c r="AB55" i="3"/>
  <c r="AA55" i="3"/>
  <c r="W55" i="3"/>
  <c r="V55" i="3"/>
  <c r="S55" i="3"/>
  <c r="P55" i="3"/>
  <c r="O55" i="3"/>
  <c r="K55" i="3"/>
  <c r="J55" i="3"/>
  <c r="BC60" i="3"/>
  <c r="AZ60" i="3"/>
  <c r="AY60" i="3"/>
  <c r="AU60" i="3"/>
  <c r="AT60" i="3"/>
  <c r="AQ60" i="3"/>
  <c r="AN60" i="3"/>
  <c r="AM60" i="3"/>
  <c r="AI60" i="3"/>
  <c r="AH60" i="3"/>
  <c r="AE60" i="3"/>
  <c r="AB60" i="3"/>
  <c r="AA60" i="3"/>
  <c r="W60" i="3"/>
  <c r="V60" i="3"/>
  <c r="S60" i="3"/>
  <c r="P60" i="3"/>
  <c r="O60" i="3"/>
  <c r="K60" i="3"/>
  <c r="J60" i="3"/>
  <c r="BC236" i="3"/>
  <c r="AZ236" i="3"/>
  <c r="AY236" i="3"/>
  <c r="AU236" i="3"/>
  <c r="AT236" i="3"/>
  <c r="AQ236" i="3"/>
  <c r="AN236" i="3"/>
  <c r="AM236" i="3"/>
  <c r="AI236" i="3"/>
  <c r="AH236" i="3"/>
  <c r="AE236" i="3"/>
  <c r="AB236" i="3"/>
  <c r="AA236" i="3"/>
  <c r="W236" i="3"/>
  <c r="V236" i="3"/>
  <c r="S236" i="3"/>
  <c r="P236" i="3"/>
  <c r="O236" i="3"/>
  <c r="K236" i="3"/>
  <c r="J236" i="3"/>
  <c r="BC118" i="3"/>
  <c r="AZ118" i="3"/>
  <c r="AY118" i="3"/>
  <c r="AU118" i="3"/>
  <c r="AT118" i="3"/>
  <c r="AQ118" i="3"/>
  <c r="AN118" i="3"/>
  <c r="AM118" i="3"/>
  <c r="AI118" i="3"/>
  <c r="AH118" i="3"/>
  <c r="AE118" i="3"/>
  <c r="AB118" i="3"/>
  <c r="AA118" i="3"/>
  <c r="W118" i="3"/>
  <c r="V118" i="3"/>
  <c r="S118" i="3"/>
  <c r="P118" i="3"/>
  <c r="O118" i="3"/>
  <c r="K118" i="3"/>
  <c r="J118" i="3"/>
  <c r="BC36" i="3"/>
  <c r="AZ36" i="3"/>
  <c r="AY36" i="3"/>
  <c r="AU36" i="3"/>
  <c r="AT36" i="3"/>
  <c r="AQ36" i="3"/>
  <c r="AN36" i="3"/>
  <c r="AM36" i="3"/>
  <c r="AI36" i="3"/>
  <c r="AH36" i="3"/>
  <c r="AE36" i="3"/>
  <c r="AB36" i="3"/>
  <c r="AA36" i="3"/>
  <c r="W36" i="3"/>
  <c r="V36" i="3"/>
  <c r="S36" i="3"/>
  <c r="P36" i="3"/>
  <c r="O36" i="3"/>
  <c r="K36" i="3"/>
  <c r="J36" i="3"/>
  <c r="BC146" i="3"/>
  <c r="AZ146" i="3"/>
  <c r="AY146" i="3"/>
  <c r="AU146" i="3"/>
  <c r="AT146" i="3"/>
  <c r="AQ146" i="3"/>
  <c r="AN146" i="3"/>
  <c r="AM146" i="3"/>
  <c r="AI146" i="3"/>
  <c r="AH146" i="3"/>
  <c r="AE146" i="3"/>
  <c r="AB146" i="3"/>
  <c r="AA146" i="3"/>
  <c r="W146" i="3"/>
  <c r="V146" i="3"/>
  <c r="S146" i="3"/>
  <c r="P146" i="3"/>
  <c r="O146" i="3"/>
  <c r="K146" i="3"/>
  <c r="J146" i="3"/>
  <c r="BC69" i="3"/>
  <c r="AZ69" i="3"/>
  <c r="AY69" i="3"/>
  <c r="AU69" i="3"/>
  <c r="AT69" i="3"/>
  <c r="AQ69" i="3"/>
  <c r="AN69" i="3"/>
  <c r="AM69" i="3"/>
  <c r="AI69" i="3"/>
  <c r="AH69" i="3"/>
  <c r="AE69" i="3"/>
  <c r="AB69" i="3"/>
  <c r="AA69" i="3"/>
  <c r="W69" i="3"/>
  <c r="V69" i="3"/>
  <c r="S69" i="3"/>
  <c r="P69" i="3"/>
  <c r="O69" i="3"/>
  <c r="K69" i="3"/>
  <c r="J69" i="3"/>
  <c r="BC179" i="3"/>
  <c r="AZ179" i="3"/>
  <c r="AY179" i="3"/>
  <c r="AU179" i="3"/>
  <c r="AT179" i="3"/>
  <c r="AQ179" i="3"/>
  <c r="AN179" i="3"/>
  <c r="AM179" i="3"/>
  <c r="AI179" i="3"/>
  <c r="AH179" i="3"/>
  <c r="AE179" i="3"/>
  <c r="AB179" i="3"/>
  <c r="AA179" i="3"/>
  <c r="W179" i="3"/>
  <c r="V179" i="3"/>
  <c r="S179" i="3"/>
  <c r="P179" i="3"/>
  <c r="O179" i="3"/>
  <c r="K179" i="3"/>
  <c r="J179" i="3"/>
  <c r="BC198" i="3"/>
  <c r="AZ198" i="3"/>
  <c r="AY198" i="3"/>
  <c r="AU198" i="3"/>
  <c r="AT198" i="3"/>
  <c r="AQ198" i="3"/>
  <c r="AN198" i="3"/>
  <c r="AM198" i="3"/>
  <c r="AI198" i="3"/>
  <c r="AH198" i="3"/>
  <c r="AE198" i="3"/>
  <c r="AB198" i="3"/>
  <c r="AA198" i="3"/>
  <c r="W198" i="3"/>
  <c r="V198" i="3"/>
  <c r="S198" i="3"/>
  <c r="P198" i="3"/>
  <c r="O198" i="3"/>
  <c r="K198" i="3"/>
  <c r="J198" i="3"/>
  <c r="BC246" i="3"/>
  <c r="AZ246" i="3"/>
  <c r="AY246" i="3"/>
  <c r="AU246" i="3"/>
  <c r="AT246" i="3"/>
  <c r="AQ246" i="3"/>
  <c r="AN246" i="3"/>
  <c r="AM246" i="3"/>
  <c r="AI246" i="3"/>
  <c r="AH246" i="3"/>
  <c r="AE246" i="3"/>
  <c r="AB246" i="3"/>
  <c r="AA246" i="3"/>
  <c r="W246" i="3"/>
  <c r="V246" i="3"/>
  <c r="S246" i="3"/>
  <c r="P246" i="3"/>
  <c r="O246" i="3"/>
  <c r="K246" i="3"/>
  <c r="J246" i="3"/>
  <c r="BC113" i="3"/>
  <c r="AZ113" i="3"/>
  <c r="AY113" i="3"/>
  <c r="AU113" i="3"/>
  <c r="AT113" i="3"/>
  <c r="AQ113" i="3"/>
  <c r="AN113" i="3"/>
  <c r="AM113" i="3"/>
  <c r="AI113" i="3"/>
  <c r="AH113" i="3"/>
  <c r="AE113" i="3"/>
  <c r="AB113" i="3"/>
  <c r="AA113" i="3"/>
  <c r="W113" i="3"/>
  <c r="V113" i="3"/>
  <c r="S113" i="3"/>
  <c r="P113" i="3"/>
  <c r="O113" i="3"/>
  <c r="K113" i="3"/>
  <c r="J113" i="3"/>
  <c r="BC232" i="3"/>
  <c r="AZ232" i="3"/>
  <c r="AY232" i="3"/>
  <c r="AU232" i="3"/>
  <c r="AT232" i="3"/>
  <c r="AQ232" i="3"/>
  <c r="AN232" i="3"/>
  <c r="AM232" i="3"/>
  <c r="AI232" i="3"/>
  <c r="AH232" i="3"/>
  <c r="AE232" i="3"/>
  <c r="AB232" i="3"/>
  <c r="AA232" i="3"/>
  <c r="W232" i="3"/>
  <c r="V232" i="3"/>
  <c r="S232" i="3"/>
  <c r="P232" i="3"/>
  <c r="O232" i="3"/>
  <c r="K232" i="3"/>
  <c r="J232" i="3"/>
  <c r="BC123" i="3"/>
  <c r="AZ123" i="3"/>
  <c r="AY123" i="3"/>
  <c r="AU123" i="3"/>
  <c r="AT123" i="3"/>
  <c r="AQ123" i="3"/>
  <c r="AN123" i="3"/>
  <c r="AM123" i="3"/>
  <c r="AI123" i="3"/>
  <c r="AH123" i="3"/>
  <c r="AE123" i="3"/>
  <c r="AB123" i="3"/>
  <c r="AA123" i="3"/>
  <c r="W123" i="3"/>
  <c r="V123" i="3"/>
  <c r="S123" i="3"/>
  <c r="P123" i="3"/>
  <c r="O123" i="3"/>
  <c r="K123" i="3"/>
  <c r="J123" i="3"/>
  <c r="BC89" i="3"/>
  <c r="AZ89" i="3"/>
  <c r="AY89" i="3"/>
  <c r="AU89" i="3"/>
  <c r="AT89" i="3"/>
  <c r="AQ89" i="3"/>
  <c r="AN89" i="3"/>
  <c r="AM89" i="3"/>
  <c r="AI89" i="3"/>
  <c r="AH89" i="3"/>
  <c r="AE89" i="3"/>
  <c r="AB89" i="3"/>
  <c r="AA89" i="3"/>
  <c r="W89" i="3"/>
  <c r="V89" i="3"/>
  <c r="S89" i="3"/>
  <c r="P89" i="3"/>
  <c r="O89" i="3"/>
  <c r="K89" i="3"/>
  <c r="J89" i="3"/>
  <c r="BC323" i="3"/>
  <c r="AZ323" i="3"/>
  <c r="AY323" i="3"/>
  <c r="AU323" i="3"/>
  <c r="AT323" i="3"/>
  <c r="AQ323" i="3"/>
  <c r="AN323" i="3"/>
  <c r="AM323" i="3"/>
  <c r="AI323" i="3"/>
  <c r="AH323" i="3"/>
  <c r="AE323" i="3"/>
  <c r="AB323" i="3"/>
  <c r="AA323" i="3"/>
  <c r="W323" i="3"/>
  <c r="V323" i="3"/>
  <c r="S323" i="3"/>
  <c r="P323" i="3"/>
  <c r="O323" i="3"/>
  <c r="K323" i="3"/>
  <c r="J323" i="3"/>
  <c r="BC14" i="3"/>
  <c r="AZ14" i="3"/>
  <c r="AY14" i="3"/>
  <c r="AU14" i="3"/>
  <c r="AT14" i="3"/>
  <c r="AQ14" i="3"/>
  <c r="AN14" i="3"/>
  <c r="AM14" i="3"/>
  <c r="AI14" i="3"/>
  <c r="AH14" i="3"/>
  <c r="AE14" i="3"/>
  <c r="AB14" i="3"/>
  <c r="AA14" i="3"/>
  <c r="W14" i="3"/>
  <c r="V14" i="3"/>
  <c r="S14" i="3"/>
  <c r="P14" i="3"/>
  <c r="O14" i="3"/>
  <c r="K14" i="3"/>
  <c r="J14" i="3"/>
  <c r="BC322" i="3"/>
  <c r="AZ322" i="3"/>
  <c r="AY322" i="3"/>
  <c r="AU322" i="3"/>
  <c r="AT322" i="3"/>
  <c r="AQ322" i="3"/>
  <c r="AN322" i="3"/>
  <c r="AM322" i="3"/>
  <c r="AI322" i="3"/>
  <c r="AH322" i="3"/>
  <c r="AE322" i="3"/>
  <c r="AB322" i="3"/>
  <c r="AA322" i="3"/>
  <c r="W322" i="3"/>
  <c r="V322" i="3"/>
  <c r="S322" i="3"/>
  <c r="P322" i="3"/>
  <c r="O322" i="3"/>
  <c r="K322" i="3"/>
  <c r="J322" i="3"/>
  <c r="BC143" i="3"/>
  <c r="AZ143" i="3"/>
  <c r="AY143" i="3"/>
  <c r="AU143" i="3"/>
  <c r="AT143" i="3"/>
  <c r="AQ143" i="3"/>
  <c r="AN143" i="3"/>
  <c r="AM143" i="3"/>
  <c r="AI143" i="3"/>
  <c r="AH143" i="3"/>
  <c r="AE143" i="3"/>
  <c r="AB143" i="3"/>
  <c r="AA143" i="3"/>
  <c r="W143" i="3"/>
  <c r="V143" i="3"/>
  <c r="S143" i="3"/>
  <c r="P143" i="3"/>
  <c r="O143" i="3"/>
  <c r="K143" i="3"/>
  <c r="J143" i="3"/>
  <c r="BC160" i="3"/>
  <c r="AZ160" i="3"/>
  <c r="AY160" i="3"/>
  <c r="AU160" i="3"/>
  <c r="AT160" i="3"/>
  <c r="AQ160" i="3"/>
  <c r="AN160" i="3"/>
  <c r="AM160" i="3"/>
  <c r="AI160" i="3"/>
  <c r="AH160" i="3"/>
  <c r="AE160" i="3"/>
  <c r="AB160" i="3"/>
  <c r="AA160" i="3"/>
  <c r="W160" i="3"/>
  <c r="V160" i="3"/>
  <c r="S160" i="3"/>
  <c r="P160" i="3"/>
  <c r="O160" i="3"/>
  <c r="K160" i="3"/>
  <c r="J160" i="3"/>
  <c r="BC173" i="3"/>
  <c r="AZ173" i="3"/>
  <c r="AY173" i="3"/>
  <c r="AU173" i="3"/>
  <c r="AT173" i="3"/>
  <c r="AQ173" i="3"/>
  <c r="AN173" i="3"/>
  <c r="AM173" i="3"/>
  <c r="AI173" i="3"/>
  <c r="AH173" i="3"/>
  <c r="AE173" i="3"/>
  <c r="AB173" i="3"/>
  <c r="AA173" i="3"/>
  <c r="W173" i="3"/>
  <c r="V173" i="3"/>
  <c r="S173" i="3"/>
  <c r="P173" i="3"/>
  <c r="O173" i="3"/>
  <c r="K173" i="3"/>
  <c r="J173" i="3"/>
  <c r="BC170" i="3"/>
  <c r="AZ170" i="3"/>
  <c r="AY170" i="3"/>
  <c r="AU170" i="3"/>
  <c r="AT170" i="3"/>
  <c r="AQ170" i="3"/>
  <c r="AN170" i="3"/>
  <c r="AM170" i="3"/>
  <c r="AI170" i="3"/>
  <c r="AH170" i="3"/>
  <c r="AE170" i="3"/>
  <c r="AB170" i="3"/>
  <c r="AA170" i="3"/>
  <c r="W170" i="3"/>
  <c r="V170" i="3"/>
  <c r="S170" i="3"/>
  <c r="P170" i="3"/>
  <c r="O170" i="3"/>
  <c r="K170" i="3"/>
  <c r="J170" i="3"/>
  <c r="BC88" i="3"/>
  <c r="AZ88" i="3"/>
  <c r="AY88" i="3"/>
  <c r="AU88" i="3"/>
  <c r="AT88" i="3"/>
  <c r="AQ88" i="3"/>
  <c r="AN88" i="3"/>
  <c r="AM88" i="3"/>
  <c r="AI88" i="3"/>
  <c r="AH88" i="3"/>
  <c r="AE88" i="3"/>
  <c r="AB88" i="3"/>
  <c r="AA88" i="3"/>
  <c r="W88" i="3"/>
  <c r="V88" i="3"/>
  <c r="S88" i="3"/>
  <c r="P88" i="3"/>
  <c r="O88" i="3"/>
  <c r="K88" i="3"/>
  <c r="J88" i="3"/>
  <c r="BC56" i="3"/>
  <c r="AZ56" i="3"/>
  <c r="AY56" i="3"/>
  <c r="AU56" i="3"/>
  <c r="AT56" i="3"/>
  <c r="AQ56" i="3"/>
  <c r="AN56" i="3"/>
  <c r="AM56" i="3"/>
  <c r="AI56" i="3"/>
  <c r="AH56" i="3"/>
  <c r="AE56" i="3"/>
  <c r="AB56" i="3"/>
  <c r="AA56" i="3"/>
  <c r="W56" i="3"/>
  <c r="V56" i="3"/>
  <c r="S56" i="3"/>
  <c r="P56" i="3"/>
  <c r="O56" i="3"/>
  <c r="K56" i="3"/>
  <c r="J56" i="3"/>
  <c r="BC52" i="3"/>
  <c r="AZ52" i="3"/>
  <c r="AY52" i="3"/>
  <c r="AU52" i="3"/>
  <c r="AT52" i="3"/>
  <c r="AQ52" i="3"/>
  <c r="AN52" i="3"/>
  <c r="AM52" i="3"/>
  <c r="AI52" i="3"/>
  <c r="AH52" i="3"/>
  <c r="AE52" i="3"/>
  <c r="AB52" i="3"/>
  <c r="AA52" i="3"/>
  <c r="W52" i="3"/>
  <c r="V52" i="3"/>
  <c r="S52" i="3"/>
  <c r="P52" i="3"/>
  <c r="O52" i="3"/>
  <c r="K52" i="3"/>
  <c r="J52" i="3"/>
  <c r="BC35" i="3"/>
  <c r="AZ35" i="3"/>
  <c r="AY35" i="3"/>
  <c r="AU35" i="3"/>
  <c r="AT35" i="3"/>
  <c r="AQ35" i="3"/>
  <c r="AN35" i="3"/>
  <c r="AM35" i="3"/>
  <c r="AI35" i="3"/>
  <c r="AH35" i="3"/>
  <c r="AE35" i="3"/>
  <c r="AB35" i="3"/>
  <c r="AA35" i="3"/>
  <c r="W35" i="3"/>
  <c r="V35" i="3"/>
  <c r="S35" i="3"/>
  <c r="P35" i="3"/>
  <c r="O35" i="3"/>
  <c r="K35" i="3"/>
  <c r="J35" i="3"/>
  <c r="BC326" i="3"/>
  <c r="AZ326" i="3"/>
  <c r="AY326" i="3"/>
  <c r="AU326" i="3"/>
  <c r="AT326" i="3"/>
  <c r="AQ326" i="3"/>
  <c r="AN326" i="3"/>
  <c r="AM326" i="3"/>
  <c r="AI326" i="3"/>
  <c r="AH326" i="3"/>
  <c r="AE326" i="3"/>
  <c r="AB326" i="3"/>
  <c r="AA326" i="3"/>
  <c r="W326" i="3"/>
  <c r="V326" i="3"/>
  <c r="S326" i="3"/>
  <c r="P326" i="3"/>
  <c r="O326" i="3"/>
  <c r="K326" i="3"/>
  <c r="J326" i="3"/>
  <c r="BC140" i="3"/>
  <c r="AZ140" i="3"/>
  <c r="AY140" i="3"/>
  <c r="AU140" i="3"/>
  <c r="AT140" i="3"/>
  <c r="AQ140" i="3"/>
  <c r="AN140" i="3"/>
  <c r="AM140" i="3"/>
  <c r="AI140" i="3"/>
  <c r="AH140" i="3"/>
  <c r="AE140" i="3"/>
  <c r="AB140" i="3"/>
  <c r="AA140" i="3"/>
  <c r="W140" i="3"/>
  <c r="V140" i="3"/>
  <c r="S140" i="3"/>
  <c r="P140" i="3"/>
  <c r="O140" i="3"/>
  <c r="K140" i="3"/>
  <c r="J140" i="3"/>
  <c r="BC129" i="3"/>
  <c r="AZ129" i="3"/>
  <c r="AY129" i="3"/>
  <c r="AU129" i="3"/>
  <c r="AT129" i="3"/>
  <c r="AQ129" i="3"/>
  <c r="AN129" i="3"/>
  <c r="AM129" i="3"/>
  <c r="AI129" i="3"/>
  <c r="AH129" i="3"/>
  <c r="AE129" i="3"/>
  <c r="AB129" i="3"/>
  <c r="AA129" i="3"/>
  <c r="W129" i="3"/>
  <c r="V129" i="3"/>
  <c r="S129" i="3"/>
  <c r="P129" i="3"/>
  <c r="O129" i="3"/>
  <c r="K129" i="3"/>
  <c r="J129" i="3"/>
  <c r="BC33" i="3"/>
  <c r="AZ33" i="3"/>
  <c r="AY33" i="3"/>
  <c r="AU33" i="3"/>
  <c r="AT33" i="3"/>
  <c r="AQ33" i="3"/>
  <c r="AN33" i="3"/>
  <c r="AM33" i="3"/>
  <c r="AI33" i="3"/>
  <c r="AH33" i="3"/>
  <c r="AE33" i="3"/>
  <c r="AB33" i="3"/>
  <c r="AA33" i="3"/>
  <c r="W33" i="3"/>
  <c r="V33" i="3"/>
  <c r="S33" i="3"/>
  <c r="P33" i="3"/>
  <c r="O33" i="3"/>
  <c r="K33" i="3"/>
  <c r="J33" i="3"/>
  <c r="BC166" i="3"/>
  <c r="AZ166" i="3"/>
  <c r="AY166" i="3"/>
  <c r="AU166" i="3"/>
  <c r="AT166" i="3"/>
  <c r="AQ166" i="3"/>
  <c r="AN166" i="3"/>
  <c r="AM166" i="3"/>
  <c r="AI166" i="3"/>
  <c r="AH166" i="3"/>
  <c r="AE166" i="3"/>
  <c r="AB166" i="3"/>
  <c r="AA166" i="3"/>
  <c r="W166" i="3"/>
  <c r="V166" i="3"/>
  <c r="S166" i="3"/>
  <c r="P166" i="3"/>
  <c r="O166" i="3"/>
  <c r="K166" i="3"/>
  <c r="J166" i="3"/>
  <c r="BC136" i="3"/>
  <c r="AZ136" i="3"/>
  <c r="AY136" i="3"/>
  <c r="AU136" i="3"/>
  <c r="AT136" i="3"/>
  <c r="AQ136" i="3"/>
  <c r="AN136" i="3"/>
  <c r="AM136" i="3"/>
  <c r="AI136" i="3"/>
  <c r="AH136" i="3"/>
  <c r="AE136" i="3"/>
  <c r="AB136" i="3"/>
  <c r="AA136" i="3"/>
  <c r="W136" i="3"/>
  <c r="V136" i="3"/>
  <c r="S136" i="3"/>
  <c r="P136" i="3"/>
  <c r="O136" i="3"/>
  <c r="K136" i="3"/>
  <c r="J136" i="3"/>
  <c r="BC167" i="3"/>
  <c r="AZ167" i="3"/>
  <c r="AY167" i="3"/>
  <c r="AU167" i="3"/>
  <c r="AT167" i="3"/>
  <c r="AQ167" i="3"/>
  <c r="AN167" i="3"/>
  <c r="AM167" i="3"/>
  <c r="AI167" i="3"/>
  <c r="AH167" i="3"/>
  <c r="AE167" i="3"/>
  <c r="AB167" i="3"/>
  <c r="AA167" i="3"/>
  <c r="W167" i="3"/>
  <c r="V167" i="3"/>
  <c r="S167" i="3"/>
  <c r="P167" i="3"/>
  <c r="O167" i="3"/>
  <c r="K167" i="3"/>
  <c r="J167" i="3"/>
  <c r="BC106" i="3"/>
  <c r="AZ106" i="3"/>
  <c r="AY106" i="3"/>
  <c r="AU106" i="3"/>
  <c r="AT106" i="3"/>
  <c r="AQ106" i="3"/>
  <c r="AN106" i="3"/>
  <c r="AM106" i="3"/>
  <c r="AI106" i="3"/>
  <c r="AH106" i="3"/>
  <c r="AE106" i="3"/>
  <c r="AB106" i="3"/>
  <c r="AA106" i="3"/>
  <c r="W106" i="3"/>
  <c r="V106" i="3"/>
  <c r="S106" i="3"/>
  <c r="P106" i="3"/>
  <c r="O106" i="3"/>
  <c r="K106" i="3"/>
  <c r="J106" i="3"/>
  <c r="BC177" i="3"/>
  <c r="AZ177" i="3"/>
  <c r="AY177" i="3"/>
  <c r="AU177" i="3"/>
  <c r="AT177" i="3"/>
  <c r="AQ177" i="3"/>
  <c r="AN177" i="3"/>
  <c r="AM177" i="3"/>
  <c r="AI177" i="3"/>
  <c r="AH177" i="3"/>
  <c r="AE177" i="3"/>
  <c r="AB177" i="3"/>
  <c r="AA177" i="3"/>
  <c r="W177" i="3"/>
  <c r="V177" i="3"/>
  <c r="S177" i="3"/>
  <c r="P177" i="3"/>
  <c r="O177" i="3"/>
  <c r="K177" i="3"/>
  <c r="J177" i="3"/>
  <c r="BC49" i="3"/>
  <c r="AZ49" i="3"/>
  <c r="AY49" i="3"/>
  <c r="AU49" i="3"/>
  <c r="AT49" i="3"/>
  <c r="AQ49" i="3"/>
  <c r="AN49" i="3"/>
  <c r="AM49" i="3"/>
  <c r="AI49" i="3"/>
  <c r="AH49" i="3"/>
  <c r="AE49" i="3"/>
  <c r="AB49" i="3"/>
  <c r="AA49" i="3"/>
  <c r="W49" i="3"/>
  <c r="V49" i="3"/>
  <c r="S49" i="3"/>
  <c r="P49" i="3"/>
  <c r="O49" i="3"/>
  <c r="K49" i="3"/>
  <c r="J49" i="3"/>
  <c r="BC125" i="3"/>
  <c r="AZ125" i="3"/>
  <c r="AY125" i="3"/>
  <c r="AU125" i="3"/>
  <c r="AT125" i="3"/>
  <c r="AQ125" i="3"/>
  <c r="AN125" i="3"/>
  <c r="AM125" i="3"/>
  <c r="AI125" i="3"/>
  <c r="AH125" i="3"/>
  <c r="AE125" i="3"/>
  <c r="AB125" i="3"/>
  <c r="AA125" i="3"/>
  <c r="W125" i="3"/>
  <c r="V125" i="3"/>
  <c r="S125" i="3"/>
  <c r="P125" i="3"/>
  <c r="O125" i="3"/>
  <c r="K125" i="3"/>
  <c r="J125" i="3"/>
  <c r="BC100" i="3"/>
  <c r="AZ100" i="3"/>
  <c r="AY100" i="3"/>
  <c r="AU100" i="3"/>
  <c r="AT100" i="3"/>
  <c r="AQ100" i="3"/>
  <c r="AN100" i="3"/>
  <c r="AM100" i="3"/>
  <c r="AI100" i="3"/>
  <c r="AH100" i="3"/>
  <c r="AE100" i="3"/>
  <c r="AB100" i="3"/>
  <c r="AA100" i="3"/>
  <c r="W100" i="3"/>
  <c r="V100" i="3"/>
  <c r="S100" i="3"/>
  <c r="P100" i="3"/>
  <c r="O100" i="3"/>
  <c r="K100" i="3"/>
  <c r="J100" i="3"/>
  <c r="BC45" i="3"/>
  <c r="AZ45" i="3"/>
  <c r="AY45" i="3"/>
  <c r="AU45" i="3"/>
  <c r="AT45" i="3"/>
  <c r="AQ45" i="3"/>
  <c r="AN45" i="3"/>
  <c r="AM45" i="3"/>
  <c r="AI45" i="3"/>
  <c r="AH45" i="3"/>
  <c r="AE45" i="3"/>
  <c r="AB45" i="3"/>
  <c r="AA45" i="3"/>
  <c r="W45" i="3"/>
  <c r="V45" i="3"/>
  <c r="S45" i="3"/>
  <c r="P45" i="3"/>
  <c r="O45" i="3"/>
  <c r="K45" i="3"/>
  <c r="J45" i="3"/>
  <c r="BC308" i="3"/>
  <c r="AZ308" i="3"/>
  <c r="AY308" i="3"/>
  <c r="AU308" i="3"/>
  <c r="AT308" i="3"/>
  <c r="AQ308" i="3"/>
  <c r="AN308" i="3"/>
  <c r="AM308" i="3"/>
  <c r="AI308" i="3"/>
  <c r="AH308" i="3"/>
  <c r="AE308" i="3"/>
  <c r="AB308" i="3"/>
  <c r="AA308" i="3"/>
  <c r="W308" i="3"/>
  <c r="V308" i="3"/>
  <c r="S308" i="3"/>
  <c r="P308" i="3"/>
  <c r="O308" i="3"/>
  <c r="K308" i="3"/>
  <c r="J308" i="3"/>
  <c r="BC116" i="3"/>
  <c r="AZ116" i="3"/>
  <c r="AY116" i="3"/>
  <c r="AU116" i="3"/>
  <c r="AT116" i="3"/>
  <c r="AQ116" i="3"/>
  <c r="AN116" i="3"/>
  <c r="AM116" i="3"/>
  <c r="AI116" i="3"/>
  <c r="AH116" i="3"/>
  <c r="AE116" i="3"/>
  <c r="AB116" i="3"/>
  <c r="AA116" i="3"/>
  <c r="W116" i="3"/>
  <c r="V116" i="3"/>
  <c r="S116" i="3"/>
  <c r="P116" i="3"/>
  <c r="O116" i="3"/>
  <c r="K116" i="3"/>
  <c r="J116" i="3"/>
  <c r="BC311" i="3"/>
  <c r="AZ311" i="3"/>
  <c r="AY311" i="3"/>
  <c r="AU311" i="3"/>
  <c r="AT311" i="3"/>
  <c r="AQ311" i="3"/>
  <c r="AN311" i="3"/>
  <c r="AM311" i="3"/>
  <c r="AI311" i="3"/>
  <c r="AH311" i="3"/>
  <c r="AE311" i="3"/>
  <c r="AB311" i="3"/>
  <c r="AA311" i="3"/>
  <c r="W311" i="3"/>
  <c r="V311" i="3"/>
  <c r="S311" i="3"/>
  <c r="P311" i="3"/>
  <c r="O311" i="3"/>
  <c r="K311" i="3"/>
  <c r="J311" i="3"/>
  <c r="BC312" i="3"/>
  <c r="AZ312" i="3"/>
  <c r="AY312" i="3"/>
  <c r="AU312" i="3"/>
  <c r="AT312" i="3"/>
  <c r="AQ312" i="3"/>
  <c r="AN312" i="3"/>
  <c r="AM312" i="3"/>
  <c r="AI312" i="3"/>
  <c r="AH312" i="3"/>
  <c r="AE312" i="3"/>
  <c r="AB312" i="3"/>
  <c r="AA312" i="3"/>
  <c r="W312" i="3"/>
  <c r="V312" i="3"/>
  <c r="S312" i="3"/>
  <c r="P312" i="3"/>
  <c r="O312" i="3"/>
  <c r="K312" i="3"/>
  <c r="J312" i="3"/>
  <c r="BC64" i="3"/>
  <c r="AZ64" i="3"/>
  <c r="AY64" i="3"/>
  <c r="AU64" i="3"/>
  <c r="AT64" i="3"/>
  <c r="AQ64" i="3"/>
  <c r="AN64" i="3"/>
  <c r="AM64" i="3"/>
  <c r="AI64" i="3"/>
  <c r="AH64" i="3"/>
  <c r="AE64" i="3"/>
  <c r="AB64" i="3"/>
  <c r="AA64" i="3"/>
  <c r="W64" i="3"/>
  <c r="V64" i="3"/>
  <c r="S64" i="3"/>
  <c r="P64" i="3"/>
  <c r="O64" i="3"/>
  <c r="K64" i="3"/>
  <c r="J64" i="3"/>
  <c r="BC96" i="3"/>
  <c r="AZ96" i="3"/>
  <c r="AY96" i="3"/>
  <c r="AU96" i="3"/>
  <c r="AT96" i="3"/>
  <c r="AQ96" i="3"/>
  <c r="AN96" i="3"/>
  <c r="AM96" i="3"/>
  <c r="AI96" i="3"/>
  <c r="AH96" i="3"/>
  <c r="AE96" i="3"/>
  <c r="AB96" i="3"/>
  <c r="AA96" i="3"/>
  <c r="W96" i="3"/>
  <c r="V96" i="3"/>
  <c r="S96" i="3"/>
  <c r="P96" i="3"/>
  <c r="O96" i="3"/>
  <c r="K96" i="3"/>
  <c r="J96" i="3"/>
  <c r="BC327" i="3"/>
  <c r="AZ327" i="3"/>
  <c r="AY327" i="3"/>
  <c r="AU327" i="3"/>
  <c r="AT327" i="3"/>
  <c r="AQ327" i="3"/>
  <c r="AN327" i="3"/>
  <c r="AM327" i="3"/>
  <c r="AI327" i="3"/>
  <c r="AH327" i="3"/>
  <c r="AE327" i="3"/>
  <c r="AB327" i="3"/>
  <c r="AA327" i="3"/>
  <c r="W327" i="3"/>
  <c r="V327" i="3"/>
  <c r="S327" i="3"/>
  <c r="P327" i="3"/>
  <c r="O327" i="3"/>
  <c r="K327" i="3"/>
  <c r="J327" i="3"/>
  <c r="BC17" i="3"/>
  <c r="AZ17" i="3"/>
  <c r="AY17" i="3"/>
  <c r="AU17" i="3"/>
  <c r="AT17" i="3"/>
  <c r="AQ17" i="3"/>
  <c r="AN17" i="3"/>
  <c r="AM17" i="3"/>
  <c r="AI17" i="3"/>
  <c r="AH17" i="3"/>
  <c r="AE17" i="3"/>
  <c r="AB17" i="3"/>
  <c r="AA17" i="3"/>
  <c r="W17" i="3"/>
  <c r="V17" i="3"/>
  <c r="S17" i="3"/>
  <c r="P17" i="3"/>
  <c r="O17" i="3"/>
  <c r="K17" i="3"/>
  <c r="J17" i="3"/>
  <c r="BC15" i="3"/>
  <c r="AZ15" i="3"/>
  <c r="AY15" i="3"/>
  <c r="AU15" i="3"/>
  <c r="AT15" i="3"/>
  <c r="AQ15" i="3"/>
  <c r="AN15" i="3"/>
  <c r="AM15" i="3"/>
  <c r="AI15" i="3"/>
  <c r="AH15" i="3"/>
  <c r="AE15" i="3"/>
  <c r="AB15" i="3"/>
  <c r="AA15" i="3"/>
  <c r="W15" i="3"/>
  <c r="V15" i="3"/>
  <c r="S15" i="3"/>
  <c r="P15" i="3"/>
  <c r="O15" i="3"/>
  <c r="K15" i="3"/>
  <c r="J15" i="3"/>
  <c r="BC16" i="3"/>
  <c r="AZ16" i="3"/>
  <c r="AY16" i="3"/>
  <c r="AU16" i="3"/>
  <c r="AT16" i="3"/>
  <c r="AQ16" i="3"/>
  <c r="AN16" i="3"/>
  <c r="AM16" i="3"/>
  <c r="AI16" i="3"/>
  <c r="AH16" i="3"/>
  <c r="AE16" i="3"/>
  <c r="AB16" i="3"/>
  <c r="AA16" i="3"/>
  <c r="W16" i="3"/>
  <c r="V16" i="3"/>
  <c r="S16" i="3"/>
  <c r="P16" i="3"/>
  <c r="O16" i="3"/>
  <c r="K16" i="3"/>
  <c r="J16" i="3"/>
  <c r="BC94" i="3"/>
  <c r="AZ94" i="3"/>
  <c r="AY94" i="3"/>
  <c r="AU94" i="3"/>
  <c r="AT94" i="3"/>
  <c r="AQ94" i="3"/>
  <c r="AN94" i="3"/>
  <c r="AM94" i="3"/>
  <c r="AI94" i="3"/>
  <c r="AH94" i="3"/>
  <c r="AE94" i="3"/>
  <c r="AB94" i="3"/>
  <c r="AA94" i="3"/>
  <c r="W94" i="3"/>
  <c r="V94" i="3"/>
  <c r="S94" i="3"/>
  <c r="P94" i="3"/>
  <c r="O94" i="3"/>
  <c r="K94" i="3"/>
  <c r="J94" i="3"/>
  <c r="BC313" i="3"/>
  <c r="AZ313" i="3"/>
  <c r="AY313" i="3"/>
  <c r="AU313" i="3"/>
  <c r="AT313" i="3"/>
  <c r="AQ313" i="3"/>
  <c r="AN313" i="3"/>
  <c r="AM313" i="3"/>
  <c r="AI313" i="3"/>
  <c r="AH313" i="3"/>
  <c r="AE313" i="3"/>
  <c r="AB313" i="3"/>
  <c r="AA313" i="3"/>
  <c r="W313" i="3"/>
  <c r="V313" i="3"/>
  <c r="S313" i="3"/>
  <c r="P313" i="3"/>
  <c r="O313" i="3"/>
  <c r="K313" i="3"/>
  <c r="J313" i="3"/>
  <c r="BC38" i="3"/>
  <c r="AZ38" i="3"/>
  <c r="AY38" i="3"/>
  <c r="AU38" i="3"/>
  <c r="AT38" i="3"/>
  <c r="AQ38" i="3"/>
  <c r="AN38" i="3"/>
  <c r="AM38" i="3"/>
  <c r="AI38" i="3"/>
  <c r="AH38" i="3"/>
  <c r="AE38" i="3"/>
  <c r="AB38" i="3"/>
  <c r="AA38" i="3"/>
  <c r="W38" i="3"/>
  <c r="V38" i="3"/>
  <c r="S38" i="3"/>
  <c r="P38" i="3"/>
  <c r="O38" i="3"/>
  <c r="K38" i="3"/>
  <c r="J38" i="3"/>
  <c r="BC145" i="3"/>
  <c r="AZ145" i="3"/>
  <c r="AY145" i="3"/>
  <c r="AU145" i="3"/>
  <c r="AT145" i="3"/>
  <c r="AQ145" i="3"/>
  <c r="AN145" i="3"/>
  <c r="AM145" i="3"/>
  <c r="AI145" i="3"/>
  <c r="AH145" i="3"/>
  <c r="AE145" i="3"/>
  <c r="AB145" i="3"/>
  <c r="AA145" i="3"/>
  <c r="W145" i="3"/>
  <c r="V145" i="3"/>
  <c r="S145" i="3"/>
  <c r="P145" i="3"/>
  <c r="O145" i="3"/>
  <c r="K145" i="3"/>
  <c r="J145" i="3"/>
  <c r="BC47" i="3"/>
  <c r="AZ47" i="3"/>
  <c r="AY47" i="3"/>
  <c r="AU47" i="3"/>
  <c r="AT47" i="3"/>
  <c r="AQ47" i="3"/>
  <c r="AN47" i="3"/>
  <c r="AM47" i="3"/>
  <c r="AI47" i="3"/>
  <c r="AH47" i="3"/>
  <c r="AE47" i="3"/>
  <c r="AB47" i="3"/>
  <c r="AA47" i="3"/>
  <c r="W47" i="3"/>
  <c r="V47" i="3"/>
  <c r="S47" i="3"/>
  <c r="P47" i="3"/>
  <c r="O47" i="3"/>
  <c r="K47" i="3"/>
  <c r="J47" i="3"/>
  <c r="BC324" i="3"/>
  <c r="AZ324" i="3"/>
  <c r="AY324" i="3"/>
  <c r="AU324" i="3"/>
  <c r="AT324" i="3"/>
  <c r="AQ324" i="3"/>
  <c r="AN324" i="3"/>
  <c r="AM324" i="3"/>
  <c r="AI324" i="3"/>
  <c r="AH324" i="3"/>
  <c r="AE324" i="3"/>
  <c r="AB324" i="3"/>
  <c r="AA324" i="3"/>
  <c r="W324" i="3"/>
  <c r="V324" i="3"/>
  <c r="S324" i="3"/>
  <c r="P324" i="3"/>
  <c r="O324" i="3"/>
  <c r="K324" i="3"/>
  <c r="J324" i="3"/>
  <c r="BC325" i="3"/>
  <c r="AZ325" i="3"/>
  <c r="AY325" i="3"/>
  <c r="AU325" i="3"/>
  <c r="AT325" i="3"/>
  <c r="AQ325" i="3"/>
  <c r="AN325" i="3"/>
  <c r="AM325" i="3"/>
  <c r="AI325" i="3"/>
  <c r="AH325" i="3"/>
  <c r="AE325" i="3"/>
  <c r="AB325" i="3"/>
  <c r="AA325" i="3"/>
  <c r="W325" i="3"/>
  <c r="V325" i="3"/>
  <c r="S325" i="3"/>
  <c r="P325" i="3"/>
  <c r="O325" i="3"/>
  <c r="K325" i="3"/>
  <c r="J325" i="3"/>
  <c r="BC330" i="3"/>
  <c r="AZ330" i="3"/>
  <c r="AY330" i="3"/>
  <c r="AU330" i="3"/>
  <c r="AT330" i="3"/>
  <c r="AQ330" i="3"/>
  <c r="AN330" i="3"/>
  <c r="AM330" i="3"/>
  <c r="AI330" i="3"/>
  <c r="AH330" i="3"/>
  <c r="AE330" i="3"/>
  <c r="AB330" i="3"/>
  <c r="AA330" i="3"/>
  <c r="W330" i="3"/>
  <c r="V330" i="3"/>
  <c r="S330" i="3"/>
  <c r="P330" i="3"/>
  <c r="O330" i="3"/>
  <c r="K330" i="3"/>
  <c r="J330" i="3"/>
  <c r="BC212" i="3"/>
  <c r="AZ212" i="3"/>
  <c r="AY212" i="3"/>
  <c r="AU212" i="3"/>
  <c r="AT212" i="3"/>
  <c r="AQ212" i="3"/>
  <c r="AN212" i="3"/>
  <c r="AM212" i="3"/>
  <c r="AI212" i="3"/>
  <c r="AH212" i="3"/>
  <c r="AE212" i="3"/>
  <c r="AB212" i="3"/>
  <c r="AA212" i="3"/>
  <c r="W212" i="3"/>
  <c r="V212" i="3"/>
  <c r="S212" i="3"/>
  <c r="P212" i="3"/>
  <c r="O212" i="3"/>
  <c r="K212" i="3"/>
  <c r="J212" i="3"/>
  <c r="BC217" i="3"/>
  <c r="AZ217" i="3"/>
  <c r="AY217" i="3"/>
  <c r="AU217" i="3"/>
  <c r="AT217" i="3"/>
  <c r="AQ217" i="3"/>
  <c r="AN217" i="3"/>
  <c r="AM217" i="3"/>
  <c r="AI217" i="3"/>
  <c r="AH217" i="3"/>
  <c r="AE217" i="3"/>
  <c r="AB217" i="3"/>
  <c r="AA217" i="3"/>
  <c r="W217" i="3"/>
  <c r="V217" i="3"/>
  <c r="S217" i="3"/>
  <c r="P217" i="3"/>
  <c r="O217" i="3"/>
  <c r="K217" i="3"/>
  <c r="J217" i="3"/>
  <c r="BC274" i="3"/>
  <c r="AZ274" i="3"/>
  <c r="AY274" i="3"/>
  <c r="AU274" i="3"/>
  <c r="AT274" i="3"/>
  <c r="AQ274" i="3"/>
  <c r="AN274" i="3"/>
  <c r="AM274" i="3"/>
  <c r="AI274" i="3"/>
  <c r="AH274" i="3"/>
  <c r="AE274" i="3"/>
  <c r="AB274" i="3"/>
  <c r="AA274" i="3"/>
  <c r="W274" i="3"/>
  <c r="V274" i="3"/>
  <c r="S274" i="3"/>
  <c r="P274" i="3"/>
  <c r="O274" i="3"/>
  <c r="K274" i="3"/>
  <c r="J274" i="3"/>
  <c r="BC215" i="3"/>
  <c r="AZ215" i="3"/>
  <c r="AY215" i="3"/>
  <c r="AU215" i="3"/>
  <c r="AT215" i="3"/>
  <c r="AQ215" i="3"/>
  <c r="AN215" i="3"/>
  <c r="AM215" i="3"/>
  <c r="AI215" i="3"/>
  <c r="AH215" i="3"/>
  <c r="AE215" i="3"/>
  <c r="AB215" i="3"/>
  <c r="AA215" i="3"/>
  <c r="W215" i="3"/>
  <c r="V215" i="3"/>
  <c r="S215" i="3"/>
  <c r="P215" i="3"/>
  <c r="O215" i="3"/>
  <c r="K215" i="3"/>
  <c r="J215" i="3"/>
  <c r="BC210" i="3"/>
  <c r="AZ210" i="3"/>
  <c r="AY210" i="3"/>
  <c r="AU210" i="3"/>
  <c r="AT210" i="3"/>
  <c r="AQ210" i="3"/>
  <c r="AN210" i="3"/>
  <c r="AM210" i="3"/>
  <c r="AI210" i="3"/>
  <c r="AH210" i="3"/>
  <c r="AE210" i="3"/>
  <c r="AB210" i="3"/>
  <c r="AA210" i="3"/>
  <c r="W210" i="3"/>
  <c r="V210" i="3"/>
  <c r="S210" i="3"/>
  <c r="P210" i="3"/>
  <c r="O210" i="3"/>
  <c r="K210" i="3"/>
  <c r="J210" i="3"/>
  <c r="BC182" i="3"/>
  <c r="AZ182" i="3"/>
  <c r="AY182" i="3"/>
  <c r="AU182" i="3"/>
  <c r="AT182" i="3"/>
  <c r="AQ182" i="3"/>
  <c r="AN182" i="3"/>
  <c r="AM182" i="3"/>
  <c r="AI182" i="3"/>
  <c r="AH182" i="3"/>
  <c r="AE182" i="3"/>
  <c r="AB182" i="3"/>
  <c r="AA182" i="3"/>
  <c r="W182" i="3"/>
  <c r="V182" i="3"/>
  <c r="S182" i="3"/>
  <c r="P182" i="3"/>
  <c r="O182" i="3"/>
  <c r="K182" i="3"/>
  <c r="J182" i="3"/>
  <c r="BC63" i="3"/>
  <c r="AZ63" i="3"/>
  <c r="AY63" i="3"/>
  <c r="AU63" i="3"/>
  <c r="AT63" i="3"/>
  <c r="AQ63" i="3"/>
  <c r="AN63" i="3"/>
  <c r="AM63" i="3"/>
  <c r="AI63" i="3"/>
  <c r="AH63" i="3"/>
  <c r="AE63" i="3"/>
  <c r="AB63" i="3"/>
  <c r="AA63" i="3"/>
  <c r="W63" i="3"/>
  <c r="V63" i="3"/>
  <c r="S63" i="3"/>
  <c r="P63" i="3"/>
  <c r="O63" i="3"/>
  <c r="K63" i="3"/>
  <c r="J63" i="3"/>
  <c r="BC58" i="3"/>
  <c r="AZ58" i="3"/>
  <c r="AY58" i="3"/>
  <c r="AU58" i="3"/>
  <c r="AT58" i="3"/>
  <c r="AQ58" i="3"/>
  <c r="AN58" i="3"/>
  <c r="AM58" i="3"/>
  <c r="AI58" i="3"/>
  <c r="AH58" i="3"/>
  <c r="AE58" i="3"/>
  <c r="AB58" i="3"/>
  <c r="AA58" i="3"/>
  <c r="W58" i="3"/>
  <c r="V58" i="3"/>
  <c r="S58" i="3"/>
  <c r="P58" i="3"/>
  <c r="O58" i="3"/>
  <c r="K58" i="3"/>
  <c r="J58" i="3"/>
  <c r="BC235" i="3"/>
  <c r="AZ235" i="3"/>
  <c r="AY235" i="3"/>
  <c r="AU235" i="3"/>
  <c r="AT235" i="3"/>
  <c r="AQ235" i="3"/>
  <c r="AN235" i="3"/>
  <c r="AM235" i="3"/>
  <c r="AI235" i="3"/>
  <c r="AH235" i="3"/>
  <c r="AE235" i="3"/>
  <c r="AB235" i="3"/>
  <c r="AA235" i="3"/>
  <c r="W235" i="3"/>
  <c r="V235" i="3"/>
  <c r="S235" i="3"/>
  <c r="P235" i="3"/>
  <c r="O235" i="3"/>
  <c r="K235" i="3"/>
  <c r="J235" i="3"/>
  <c r="BC214" i="3"/>
  <c r="AZ214" i="3"/>
  <c r="AY214" i="3"/>
  <c r="AU214" i="3"/>
  <c r="AT214" i="3"/>
  <c r="AQ214" i="3"/>
  <c r="AN214" i="3"/>
  <c r="AM214" i="3"/>
  <c r="AI214" i="3"/>
  <c r="AH214" i="3"/>
  <c r="AE214" i="3"/>
  <c r="AB214" i="3"/>
  <c r="AA214" i="3"/>
  <c r="W214" i="3"/>
  <c r="V214" i="3"/>
  <c r="S214" i="3"/>
  <c r="P214" i="3"/>
  <c r="O214" i="3"/>
  <c r="K214" i="3"/>
  <c r="J214" i="3"/>
  <c r="BC149" i="3"/>
  <c r="AZ149" i="3"/>
  <c r="AY149" i="3"/>
  <c r="AU149" i="3"/>
  <c r="AT149" i="3"/>
  <c r="AQ149" i="3"/>
  <c r="AN149" i="3"/>
  <c r="AM149" i="3"/>
  <c r="AI149" i="3"/>
  <c r="AH149" i="3"/>
  <c r="AE149" i="3"/>
  <c r="AB149" i="3"/>
  <c r="AA149" i="3"/>
  <c r="W149" i="3"/>
  <c r="V149" i="3"/>
  <c r="S149" i="3"/>
  <c r="P149" i="3"/>
  <c r="O149" i="3"/>
  <c r="K149" i="3"/>
  <c r="J149" i="3"/>
  <c r="BC73" i="3"/>
  <c r="AZ73" i="3"/>
  <c r="AY73" i="3"/>
  <c r="AU73" i="3"/>
  <c r="AT73" i="3"/>
  <c r="AQ73" i="3"/>
  <c r="AN73" i="3"/>
  <c r="AM73" i="3"/>
  <c r="AI73" i="3"/>
  <c r="AH73" i="3"/>
  <c r="AE73" i="3"/>
  <c r="AB73" i="3"/>
  <c r="AA73" i="3"/>
  <c r="W73" i="3"/>
  <c r="V73" i="3"/>
  <c r="S73" i="3"/>
  <c r="P73" i="3"/>
  <c r="O73" i="3"/>
  <c r="K73" i="3"/>
  <c r="J73" i="3"/>
  <c r="BC92" i="3"/>
  <c r="AZ92" i="3"/>
  <c r="AY92" i="3"/>
  <c r="AU92" i="3"/>
  <c r="AT92" i="3"/>
  <c r="AQ92" i="3"/>
  <c r="AN92" i="3"/>
  <c r="AM92" i="3"/>
  <c r="AI92" i="3"/>
  <c r="AH92" i="3"/>
  <c r="AE92" i="3"/>
  <c r="AB92" i="3"/>
  <c r="AA92" i="3"/>
  <c r="W92" i="3"/>
  <c r="V92" i="3"/>
  <c r="S92" i="3"/>
  <c r="P92" i="3"/>
  <c r="O92" i="3"/>
  <c r="K92" i="3"/>
  <c r="J92" i="3"/>
  <c r="BC234" i="3"/>
  <c r="AZ234" i="3"/>
  <c r="AY234" i="3"/>
  <c r="AU234" i="3"/>
  <c r="AT234" i="3"/>
  <c r="AQ234" i="3"/>
  <c r="AN234" i="3"/>
  <c r="AM234" i="3"/>
  <c r="AI234" i="3"/>
  <c r="AH234" i="3"/>
  <c r="AE234" i="3"/>
  <c r="AB234" i="3"/>
  <c r="AA234" i="3"/>
  <c r="W234" i="3"/>
  <c r="V234" i="3"/>
  <c r="S234" i="3"/>
  <c r="P234" i="3"/>
  <c r="O234" i="3"/>
  <c r="K234" i="3"/>
  <c r="J234" i="3"/>
  <c r="BC29" i="3"/>
  <c r="AZ29" i="3"/>
  <c r="AY29" i="3"/>
  <c r="AU29" i="3"/>
  <c r="AT29" i="3"/>
  <c r="AQ29" i="3"/>
  <c r="AN29" i="3"/>
  <c r="AM29" i="3"/>
  <c r="AI29" i="3"/>
  <c r="AH29" i="3"/>
  <c r="AE29" i="3"/>
  <c r="AB29" i="3"/>
  <c r="AA29" i="3"/>
  <c r="W29" i="3"/>
  <c r="V29" i="3"/>
  <c r="S29" i="3"/>
  <c r="P29" i="3"/>
  <c r="O29" i="3"/>
  <c r="K29" i="3"/>
  <c r="J29" i="3"/>
  <c r="BC93" i="3"/>
  <c r="AZ93" i="3"/>
  <c r="AY93" i="3"/>
  <c r="AU93" i="3"/>
  <c r="AT93" i="3"/>
  <c r="AQ93" i="3"/>
  <c r="AN93" i="3"/>
  <c r="AM93" i="3"/>
  <c r="AI93" i="3"/>
  <c r="AH93" i="3"/>
  <c r="AE93" i="3"/>
  <c r="AB93" i="3"/>
  <c r="AA93" i="3"/>
  <c r="W93" i="3"/>
  <c r="V93" i="3"/>
  <c r="S93" i="3"/>
  <c r="P93" i="3"/>
  <c r="O93" i="3"/>
  <c r="K93" i="3"/>
  <c r="J93" i="3"/>
  <c r="BC25" i="3"/>
  <c r="AZ25" i="3"/>
  <c r="AY25" i="3"/>
  <c r="AU25" i="3"/>
  <c r="AT25" i="3"/>
  <c r="AQ25" i="3"/>
  <c r="AN25" i="3"/>
  <c r="AM25" i="3"/>
  <c r="AI25" i="3"/>
  <c r="AH25" i="3"/>
  <c r="AE25" i="3"/>
  <c r="AB25" i="3"/>
  <c r="AA25" i="3"/>
  <c r="W25" i="3"/>
  <c r="V25" i="3"/>
  <c r="S25" i="3"/>
  <c r="P25" i="3"/>
  <c r="O25" i="3"/>
  <c r="K25" i="3"/>
  <c r="J25" i="3"/>
  <c r="BC245" i="3"/>
  <c r="AZ245" i="3"/>
  <c r="AY245" i="3"/>
  <c r="AU245" i="3"/>
  <c r="AT245" i="3"/>
  <c r="AQ245" i="3"/>
  <c r="AN245" i="3"/>
  <c r="AM245" i="3"/>
  <c r="AI245" i="3"/>
  <c r="AH245" i="3"/>
  <c r="AE245" i="3"/>
  <c r="AB245" i="3"/>
  <c r="AA245" i="3"/>
  <c r="W245" i="3"/>
  <c r="V245" i="3"/>
  <c r="S245" i="3"/>
  <c r="P245" i="3"/>
  <c r="O245" i="3"/>
  <c r="K245" i="3"/>
  <c r="J245" i="3"/>
  <c r="BC193" i="3"/>
  <c r="AZ193" i="3"/>
  <c r="AY193" i="3"/>
  <c r="AU193" i="3"/>
  <c r="AT193" i="3"/>
  <c r="AQ193" i="3"/>
  <c r="AN193" i="3"/>
  <c r="AM193" i="3"/>
  <c r="AI193" i="3"/>
  <c r="AH193" i="3"/>
  <c r="AE193" i="3"/>
  <c r="AB193" i="3"/>
  <c r="AA193" i="3"/>
  <c r="W193" i="3"/>
  <c r="V193" i="3"/>
  <c r="S193" i="3"/>
  <c r="P193" i="3"/>
  <c r="O193" i="3"/>
  <c r="K193" i="3"/>
  <c r="J193" i="3"/>
  <c r="BC87" i="3"/>
  <c r="AZ87" i="3"/>
  <c r="AY87" i="3"/>
  <c r="AU87" i="3"/>
  <c r="AT87" i="3"/>
  <c r="AQ87" i="3"/>
  <c r="AN87" i="3"/>
  <c r="AM87" i="3"/>
  <c r="AI87" i="3"/>
  <c r="AH87" i="3"/>
  <c r="AE87" i="3"/>
  <c r="AB87" i="3"/>
  <c r="AA87" i="3"/>
  <c r="W87" i="3"/>
  <c r="V87" i="3"/>
  <c r="S87" i="3"/>
  <c r="P87" i="3"/>
  <c r="O87" i="3"/>
  <c r="K87" i="3"/>
  <c r="J87" i="3"/>
  <c r="BC122" i="3"/>
  <c r="AZ122" i="3"/>
  <c r="AY122" i="3"/>
  <c r="AU122" i="3"/>
  <c r="AT122" i="3"/>
  <c r="AQ122" i="3"/>
  <c r="AN122" i="3"/>
  <c r="AM122" i="3"/>
  <c r="AI122" i="3"/>
  <c r="AH122" i="3"/>
  <c r="AE122" i="3"/>
  <c r="AB122" i="3"/>
  <c r="AA122" i="3"/>
  <c r="W122" i="3"/>
  <c r="V122" i="3"/>
  <c r="S122" i="3"/>
  <c r="P122" i="3"/>
  <c r="O122" i="3"/>
  <c r="K122" i="3"/>
  <c r="J122" i="3"/>
  <c r="BC82" i="3"/>
  <c r="AZ82" i="3"/>
  <c r="AY82" i="3"/>
  <c r="AU82" i="3"/>
  <c r="AT82" i="3"/>
  <c r="AQ82" i="3"/>
  <c r="AN82" i="3"/>
  <c r="AM82" i="3"/>
  <c r="AI82" i="3"/>
  <c r="AH82" i="3"/>
  <c r="AE82" i="3"/>
  <c r="AB82" i="3"/>
  <c r="AA82" i="3"/>
  <c r="W82" i="3"/>
  <c r="V82" i="3"/>
  <c r="S82" i="3"/>
  <c r="P82" i="3"/>
  <c r="O82" i="3"/>
  <c r="K82" i="3"/>
  <c r="J82" i="3"/>
  <c r="BC119" i="3"/>
  <c r="AZ119" i="3"/>
  <c r="AY119" i="3"/>
  <c r="AU119" i="3"/>
  <c r="AT119" i="3"/>
  <c r="AQ119" i="3"/>
  <c r="AN119" i="3"/>
  <c r="AM119" i="3"/>
  <c r="AI119" i="3"/>
  <c r="AH119" i="3"/>
  <c r="AE119" i="3"/>
  <c r="AB119" i="3"/>
  <c r="AA119" i="3"/>
  <c r="W119" i="3"/>
  <c r="V119" i="3"/>
  <c r="S119" i="3"/>
  <c r="P119" i="3"/>
  <c r="O119" i="3"/>
  <c r="K119" i="3"/>
  <c r="J119" i="3"/>
  <c r="BC332" i="3"/>
  <c r="AZ332" i="3"/>
  <c r="AY332" i="3"/>
  <c r="AU332" i="3"/>
  <c r="AT332" i="3"/>
  <c r="AQ332" i="3"/>
  <c r="AN332" i="3"/>
  <c r="AM332" i="3"/>
  <c r="AI332" i="3"/>
  <c r="AH332" i="3"/>
  <c r="AE332" i="3"/>
  <c r="AB332" i="3"/>
  <c r="AA332" i="3"/>
  <c r="W332" i="3"/>
  <c r="V332" i="3"/>
  <c r="S332" i="3"/>
  <c r="P332" i="3"/>
  <c r="O332" i="3"/>
  <c r="K332" i="3"/>
  <c r="J332" i="3"/>
  <c r="BC216" i="3"/>
  <c r="AZ216" i="3"/>
  <c r="AY216" i="3"/>
  <c r="AU216" i="3"/>
  <c r="AT216" i="3"/>
  <c r="AQ216" i="3"/>
  <c r="AN216" i="3"/>
  <c r="AM216" i="3"/>
  <c r="AI216" i="3"/>
  <c r="AH216" i="3"/>
  <c r="AE216" i="3"/>
  <c r="AB216" i="3"/>
  <c r="AA216" i="3"/>
  <c r="W216" i="3"/>
  <c r="V216" i="3"/>
  <c r="S216" i="3"/>
  <c r="P216" i="3"/>
  <c r="O216" i="3"/>
  <c r="K216" i="3"/>
  <c r="J216" i="3"/>
  <c r="BC78" i="3"/>
  <c r="AZ78" i="3"/>
  <c r="AY78" i="3"/>
  <c r="AU78" i="3"/>
  <c r="AT78" i="3"/>
  <c r="AQ78" i="3"/>
  <c r="AN78" i="3"/>
  <c r="AM78" i="3"/>
  <c r="AI78" i="3"/>
  <c r="AH78" i="3"/>
  <c r="AE78" i="3"/>
  <c r="AB78" i="3"/>
  <c r="AA78" i="3"/>
  <c r="W78" i="3"/>
  <c r="V78" i="3"/>
  <c r="S78" i="3"/>
  <c r="P78" i="3"/>
  <c r="O78" i="3"/>
  <c r="K78" i="3"/>
  <c r="J78" i="3"/>
  <c r="BC183" i="3"/>
  <c r="AZ183" i="3"/>
  <c r="AY183" i="3"/>
  <c r="AU183" i="3"/>
  <c r="AT183" i="3"/>
  <c r="AQ183" i="3"/>
  <c r="AN183" i="3"/>
  <c r="AM183" i="3"/>
  <c r="AI183" i="3"/>
  <c r="AH183" i="3"/>
  <c r="AE183" i="3"/>
  <c r="AB183" i="3"/>
  <c r="AA183" i="3"/>
  <c r="W183" i="3"/>
  <c r="V183" i="3"/>
  <c r="S183" i="3"/>
  <c r="P183" i="3"/>
  <c r="O183" i="3"/>
  <c r="K183" i="3"/>
  <c r="J183" i="3"/>
  <c r="BC196" i="3"/>
  <c r="AZ196" i="3"/>
  <c r="AY196" i="3"/>
  <c r="AU196" i="3"/>
  <c r="AT196" i="3"/>
  <c r="AQ196" i="3"/>
  <c r="AN196" i="3"/>
  <c r="AM196" i="3"/>
  <c r="AI196" i="3"/>
  <c r="AH196" i="3"/>
  <c r="AE196" i="3"/>
  <c r="AB196" i="3"/>
  <c r="AA196" i="3"/>
  <c r="W196" i="3"/>
  <c r="V196" i="3"/>
  <c r="S196" i="3"/>
  <c r="P196" i="3"/>
  <c r="O196" i="3"/>
  <c r="K196" i="3"/>
  <c r="J196" i="3"/>
  <c r="BC147" i="3"/>
  <c r="AZ147" i="3"/>
  <c r="AY147" i="3"/>
  <c r="AU147" i="3"/>
  <c r="AT147" i="3"/>
  <c r="AQ147" i="3"/>
  <c r="AN147" i="3"/>
  <c r="AM147" i="3"/>
  <c r="AI147" i="3"/>
  <c r="AH147" i="3"/>
  <c r="AE147" i="3"/>
  <c r="AB147" i="3"/>
  <c r="AA147" i="3"/>
  <c r="W147" i="3"/>
  <c r="V147" i="3"/>
  <c r="S147" i="3"/>
  <c r="P147" i="3"/>
  <c r="O147" i="3"/>
  <c r="K147" i="3"/>
  <c r="J147" i="3"/>
  <c r="BC169" i="3"/>
  <c r="AZ169" i="3"/>
  <c r="AY169" i="3"/>
  <c r="AU169" i="3"/>
  <c r="AT169" i="3"/>
  <c r="AQ169" i="3"/>
  <c r="AN169" i="3"/>
  <c r="AM169" i="3"/>
  <c r="AI169" i="3"/>
  <c r="AH169" i="3"/>
  <c r="AE169" i="3"/>
  <c r="AB169" i="3"/>
  <c r="AA169" i="3"/>
  <c r="W169" i="3"/>
  <c r="V169" i="3"/>
  <c r="S169" i="3"/>
  <c r="P169" i="3"/>
  <c r="O169" i="3"/>
  <c r="K169" i="3"/>
  <c r="J169" i="3"/>
  <c r="BC195" i="3"/>
  <c r="AZ195" i="3"/>
  <c r="AY195" i="3"/>
  <c r="AU195" i="3"/>
  <c r="AT195" i="3"/>
  <c r="AQ195" i="3"/>
  <c r="AN195" i="3"/>
  <c r="AM195" i="3"/>
  <c r="AI195" i="3"/>
  <c r="AH195" i="3"/>
  <c r="AE195" i="3"/>
  <c r="AB195" i="3"/>
  <c r="AA195" i="3"/>
  <c r="W195" i="3"/>
  <c r="V195" i="3"/>
  <c r="S195" i="3"/>
  <c r="P195" i="3"/>
  <c r="O195" i="3"/>
  <c r="K195" i="3"/>
  <c r="J195" i="3"/>
  <c r="BC211" i="3"/>
  <c r="AZ211" i="3"/>
  <c r="AY211" i="3"/>
  <c r="AU211" i="3"/>
  <c r="AT211" i="3"/>
  <c r="AQ211" i="3"/>
  <c r="AN211" i="3"/>
  <c r="AM211" i="3"/>
  <c r="AI211" i="3"/>
  <c r="AH211" i="3"/>
  <c r="AE211" i="3"/>
  <c r="AB211" i="3"/>
  <c r="AA211" i="3"/>
  <c r="W211" i="3"/>
  <c r="V211" i="3"/>
  <c r="S211" i="3"/>
  <c r="P211" i="3"/>
  <c r="O211" i="3"/>
  <c r="K211" i="3"/>
  <c r="J211" i="3"/>
  <c r="BC294" i="3"/>
  <c r="AZ294" i="3"/>
  <c r="AY294" i="3"/>
  <c r="AU294" i="3"/>
  <c r="AT294" i="3"/>
  <c r="AQ294" i="3"/>
  <c r="AN294" i="3"/>
  <c r="AM294" i="3"/>
  <c r="AI294" i="3"/>
  <c r="AH294" i="3"/>
  <c r="AE294" i="3"/>
  <c r="AB294" i="3"/>
  <c r="AA294" i="3"/>
  <c r="W294" i="3"/>
  <c r="V294" i="3"/>
  <c r="S294" i="3"/>
  <c r="P294" i="3"/>
  <c r="O294" i="3"/>
  <c r="K294" i="3"/>
  <c r="J294" i="3"/>
  <c r="BC240" i="3"/>
  <c r="AZ240" i="3"/>
  <c r="AY240" i="3"/>
  <c r="AU240" i="3"/>
  <c r="AT240" i="3"/>
  <c r="AQ240" i="3"/>
  <c r="AN240" i="3"/>
  <c r="AM240" i="3"/>
  <c r="AI240" i="3"/>
  <c r="AH240" i="3"/>
  <c r="AE240" i="3"/>
  <c r="AB240" i="3"/>
  <c r="AA240" i="3"/>
  <c r="W240" i="3"/>
  <c r="V240" i="3"/>
  <c r="S240" i="3"/>
  <c r="P240" i="3"/>
  <c r="O240" i="3"/>
  <c r="K240" i="3"/>
  <c r="J240" i="3"/>
  <c r="BC319" i="3"/>
  <c r="AZ319" i="3"/>
  <c r="AY319" i="3"/>
  <c r="AU319" i="3"/>
  <c r="AT319" i="3"/>
  <c r="AQ319" i="3"/>
  <c r="AN319" i="3"/>
  <c r="AM319" i="3"/>
  <c r="AI319" i="3"/>
  <c r="AH319" i="3"/>
  <c r="AE319" i="3"/>
  <c r="AB319" i="3"/>
  <c r="AA319" i="3"/>
  <c r="W319" i="3"/>
  <c r="V319" i="3"/>
  <c r="S319" i="3"/>
  <c r="P319" i="3"/>
  <c r="O319" i="3"/>
  <c r="K319" i="3"/>
  <c r="J319" i="3"/>
  <c r="BC168" i="3"/>
  <c r="AZ168" i="3"/>
  <c r="AY168" i="3"/>
  <c r="AU168" i="3"/>
  <c r="AT168" i="3"/>
  <c r="AQ168" i="3"/>
  <c r="AN168" i="3"/>
  <c r="AM168" i="3"/>
  <c r="AI168" i="3"/>
  <c r="AH168" i="3"/>
  <c r="AE168" i="3"/>
  <c r="AB168" i="3"/>
  <c r="AA168" i="3"/>
  <c r="W168" i="3"/>
  <c r="V168" i="3"/>
  <c r="S168" i="3"/>
  <c r="P168" i="3"/>
  <c r="O168" i="3"/>
  <c r="K168" i="3"/>
  <c r="J168" i="3"/>
  <c r="BC307" i="3"/>
  <c r="AZ307" i="3"/>
  <c r="AY307" i="3"/>
  <c r="AU307" i="3"/>
  <c r="AT307" i="3"/>
  <c r="AQ307" i="3"/>
  <c r="AN307" i="3"/>
  <c r="AM307" i="3"/>
  <c r="AI307" i="3"/>
  <c r="AH307" i="3"/>
  <c r="AE307" i="3"/>
  <c r="AB307" i="3"/>
  <c r="AA307" i="3"/>
  <c r="W307" i="3"/>
  <c r="V307" i="3"/>
  <c r="S307" i="3"/>
  <c r="P307" i="3"/>
  <c r="O307" i="3"/>
  <c r="K307" i="3"/>
  <c r="J307" i="3"/>
  <c r="BC299" i="3"/>
  <c r="AZ299" i="3"/>
  <c r="AY299" i="3"/>
  <c r="AU299" i="3"/>
  <c r="AT299" i="3"/>
  <c r="AQ299" i="3"/>
  <c r="AN299" i="3"/>
  <c r="AM299" i="3"/>
  <c r="AI299" i="3"/>
  <c r="AH299" i="3"/>
  <c r="AE299" i="3"/>
  <c r="AB299" i="3"/>
  <c r="AA299" i="3"/>
  <c r="W299" i="3"/>
  <c r="V299" i="3"/>
  <c r="S299" i="3"/>
  <c r="P299" i="3"/>
  <c r="O299" i="3"/>
  <c r="K299" i="3"/>
  <c r="J299" i="3"/>
  <c r="BC112" i="3"/>
  <c r="AZ112" i="3"/>
  <c r="AY112" i="3"/>
  <c r="AU112" i="3"/>
  <c r="AT112" i="3"/>
  <c r="AQ112" i="3"/>
  <c r="AN112" i="3"/>
  <c r="AM112" i="3"/>
  <c r="AI112" i="3"/>
  <c r="AH112" i="3"/>
  <c r="AE112" i="3"/>
  <c r="AB112" i="3"/>
  <c r="AA112" i="3"/>
  <c r="W112" i="3"/>
  <c r="V112" i="3"/>
  <c r="S112" i="3"/>
  <c r="P112" i="3"/>
  <c r="O112" i="3"/>
  <c r="K112" i="3"/>
  <c r="J112" i="3"/>
  <c r="BC37" i="3"/>
  <c r="AZ37" i="3"/>
  <c r="AY37" i="3"/>
  <c r="AU37" i="3"/>
  <c r="AT37" i="3"/>
  <c r="AQ37" i="3"/>
  <c r="AN37" i="3"/>
  <c r="AM37" i="3"/>
  <c r="AI37" i="3"/>
  <c r="AH37" i="3"/>
  <c r="AE37" i="3"/>
  <c r="AB37" i="3"/>
  <c r="AA37" i="3"/>
  <c r="W37" i="3"/>
  <c r="V37" i="3"/>
  <c r="S37" i="3"/>
  <c r="P37" i="3"/>
  <c r="O37" i="3"/>
  <c r="K37" i="3"/>
  <c r="J37" i="3"/>
  <c r="BC284" i="3"/>
  <c r="AZ284" i="3"/>
  <c r="AY284" i="3"/>
  <c r="AU284" i="3"/>
  <c r="AT284" i="3"/>
  <c r="AQ284" i="3"/>
  <c r="AN284" i="3"/>
  <c r="AM284" i="3"/>
  <c r="AI284" i="3"/>
  <c r="AH284" i="3"/>
  <c r="AE284" i="3"/>
  <c r="AB284" i="3"/>
  <c r="AA284" i="3"/>
  <c r="W284" i="3"/>
  <c r="V284" i="3"/>
  <c r="S284" i="3"/>
  <c r="P284" i="3"/>
  <c r="O284" i="3"/>
  <c r="K284" i="3"/>
  <c r="J284" i="3"/>
  <c r="BC41" i="3"/>
  <c r="AZ41" i="3"/>
  <c r="AY41" i="3"/>
  <c r="AU41" i="3"/>
  <c r="AT41" i="3"/>
  <c r="AQ41" i="3"/>
  <c r="AN41" i="3"/>
  <c r="AM41" i="3"/>
  <c r="AI41" i="3"/>
  <c r="AH41" i="3"/>
  <c r="AE41" i="3"/>
  <c r="AB41" i="3"/>
  <c r="AA41" i="3"/>
  <c r="W41" i="3"/>
  <c r="V41" i="3"/>
  <c r="S41" i="3"/>
  <c r="P41" i="3"/>
  <c r="O41" i="3"/>
  <c r="K41" i="3"/>
  <c r="J41" i="3"/>
  <c r="BC128" i="3"/>
  <c r="AZ128" i="3"/>
  <c r="AY128" i="3"/>
  <c r="AU128" i="3"/>
  <c r="AT128" i="3"/>
  <c r="AQ128" i="3"/>
  <c r="AN128" i="3"/>
  <c r="AM128" i="3"/>
  <c r="AI128" i="3"/>
  <c r="AH128" i="3"/>
  <c r="AE128" i="3"/>
  <c r="AB128" i="3"/>
  <c r="AA128" i="3"/>
  <c r="W128" i="3"/>
  <c r="V128" i="3"/>
  <c r="S128" i="3"/>
  <c r="P128" i="3"/>
  <c r="O128" i="3"/>
  <c r="K128" i="3"/>
  <c r="J128" i="3"/>
  <c r="BC277" i="3"/>
  <c r="AZ277" i="3"/>
  <c r="AY277" i="3"/>
  <c r="AU277" i="3"/>
  <c r="AT277" i="3"/>
  <c r="AQ277" i="3"/>
  <c r="AN277" i="3"/>
  <c r="AM277" i="3"/>
  <c r="AI277" i="3"/>
  <c r="AH277" i="3"/>
  <c r="AE277" i="3"/>
  <c r="AB277" i="3"/>
  <c r="AA277" i="3"/>
  <c r="W277" i="3"/>
  <c r="V277" i="3"/>
  <c r="S277" i="3"/>
  <c r="P277" i="3"/>
  <c r="O277" i="3"/>
  <c r="K277" i="3"/>
  <c r="J277" i="3"/>
  <c r="BC42" i="3"/>
  <c r="AZ42" i="3"/>
  <c r="AY42" i="3"/>
  <c r="AU42" i="3"/>
  <c r="AT42" i="3"/>
  <c r="AQ42" i="3"/>
  <c r="AN42" i="3"/>
  <c r="AM42" i="3"/>
  <c r="AI42" i="3"/>
  <c r="AH42" i="3"/>
  <c r="AE42" i="3"/>
  <c r="AB42" i="3"/>
  <c r="AA42" i="3"/>
  <c r="W42" i="3"/>
  <c r="V42" i="3"/>
  <c r="S42" i="3"/>
  <c r="P42" i="3"/>
  <c r="O42" i="3"/>
  <c r="K42" i="3"/>
  <c r="J42" i="3"/>
  <c r="BC289" i="3"/>
  <c r="AZ289" i="3"/>
  <c r="AY289" i="3"/>
  <c r="AU289" i="3"/>
  <c r="AT289" i="3"/>
  <c r="AQ289" i="3"/>
  <c r="AN289" i="3"/>
  <c r="AM289" i="3"/>
  <c r="AI289" i="3"/>
  <c r="AH289" i="3"/>
  <c r="AE289" i="3"/>
  <c r="AB289" i="3"/>
  <c r="AA289" i="3"/>
  <c r="W289" i="3"/>
  <c r="V289" i="3"/>
  <c r="S289" i="3"/>
  <c r="P289" i="3"/>
  <c r="O289" i="3"/>
  <c r="K289" i="3"/>
  <c r="J289" i="3"/>
  <c r="BC24" i="3"/>
  <c r="AZ24" i="3"/>
  <c r="AY24" i="3"/>
  <c r="AU24" i="3"/>
  <c r="AT24" i="3"/>
  <c r="AQ24" i="3"/>
  <c r="AN24" i="3"/>
  <c r="AM24" i="3"/>
  <c r="AI24" i="3"/>
  <c r="AH24" i="3"/>
  <c r="AE24" i="3"/>
  <c r="AB24" i="3"/>
  <c r="AA24" i="3"/>
  <c r="W24" i="3"/>
  <c r="V24" i="3"/>
  <c r="S24" i="3"/>
  <c r="P24" i="3"/>
  <c r="O24" i="3"/>
  <c r="K24" i="3"/>
  <c r="J24" i="3"/>
  <c r="BC248" i="3"/>
  <c r="AZ248" i="3"/>
  <c r="AY248" i="3"/>
  <c r="AU248" i="3"/>
  <c r="AT248" i="3"/>
  <c r="AQ248" i="3"/>
  <c r="AN248" i="3"/>
  <c r="AM248" i="3"/>
  <c r="AI248" i="3"/>
  <c r="AH248" i="3"/>
  <c r="AE248" i="3"/>
  <c r="AB248" i="3"/>
  <c r="AA248" i="3"/>
  <c r="W248" i="3"/>
  <c r="V248" i="3"/>
  <c r="S248" i="3"/>
  <c r="P248" i="3"/>
  <c r="O248" i="3"/>
  <c r="K248" i="3"/>
  <c r="J248" i="3"/>
  <c r="BC316" i="3"/>
  <c r="AZ316" i="3"/>
  <c r="AY316" i="3"/>
  <c r="AU316" i="3"/>
  <c r="AT316" i="3"/>
  <c r="AQ316" i="3"/>
  <c r="AN316" i="3"/>
  <c r="AM316" i="3"/>
  <c r="AI316" i="3"/>
  <c r="AH316" i="3"/>
  <c r="AE316" i="3"/>
  <c r="AB316" i="3"/>
  <c r="AA316" i="3"/>
  <c r="W316" i="3"/>
  <c r="V316" i="3"/>
  <c r="S316" i="3"/>
  <c r="P316" i="3"/>
  <c r="O316" i="3"/>
  <c r="K316" i="3"/>
  <c r="J316" i="3"/>
  <c r="BC22" i="3"/>
  <c r="AZ22" i="3"/>
  <c r="AY22" i="3"/>
  <c r="AU22" i="3"/>
  <c r="AT22" i="3"/>
  <c r="AQ22" i="3"/>
  <c r="AN22" i="3"/>
  <c r="AM22" i="3"/>
  <c r="AI22" i="3"/>
  <c r="AH22" i="3"/>
  <c r="AE22" i="3"/>
  <c r="AB22" i="3"/>
  <c r="AA22" i="3"/>
  <c r="W22" i="3"/>
  <c r="V22" i="3"/>
  <c r="S22" i="3"/>
  <c r="P22" i="3"/>
  <c r="O22" i="3"/>
  <c r="K22" i="3"/>
  <c r="J22" i="3"/>
  <c r="BC157" i="3"/>
  <c r="AZ157" i="3"/>
  <c r="AY157" i="3"/>
  <c r="AU157" i="3"/>
  <c r="AT157" i="3"/>
  <c r="AQ157" i="3"/>
  <c r="AN157" i="3"/>
  <c r="AM157" i="3"/>
  <c r="AI157" i="3"/>
  <c r="AH157" i="3"/>
  <c r="AE157" i="3"/>
  <c r="AB157" i="3"/>
  <c r="AA157" i="3"/>
  <c r="W157" i="3"/>
  <c r="V157" i="3"/>
  <c r="S157" i="3"/>
  <c r="P157" i="3"/>
  <c r="O157" i="3"/>
  <c r="K157" i="3"/>
  <c r="J157" i="3"/>
  <c r="BC153" i="3"/>
  <c r="AZ153" i="3"/>
  <c r="AY153" i="3"/>
  <c r="AU153" i="3"/>
  <c r="AT153" i="3"/>
  <c r="AQ153" i="3"/>
  <c r="AN153" i="3"/>
  <c r="AM153" i="3"/>
  <c r="AI153" i="3"/>
  <c r="AH153" i="3"/>
  <c r="AE153" i="3"/>
  <c r="AB153" i="3"/>
  <c r="AA153" i="3"/>
  <c r="W153" i="3"/>
  <c r="V153" i="3"/>
  <c r="S153" i="3"/>
  <c r="P153" i="3"/>
  <c r="O153" i="3"/>
  <c r="K153" i="3"/>
  <c r="J153" i="3"/>
  <c r="BC98" i="3"/>
  <c r="AZ98" i="3"/>
  <c r="AY98" i="3"/>
  <c r="AU98" i="3"/>
  <c r="AT98" i="3"/>
  <c r="AQ98" i="3"/>
  <c r="AN98" i="3"/>
  <c r="AM98" i="3"/>
  <c r="AI98" i="3"/>
  <c r="AH98" i="3"/>
  <c r="AE98" i="3"/>
  <c r="AB98" i="3"/>
  <c r="AA98" i="3"/>
  <c r="W98" i="3"/>
  <c r="V98" i="3"/>
  <c r="S98" i="3"/>
  <c r="P98" i="3"/>
  <c r="O98" i="3"/>
  <c r="K98" i="3"/>
  <c r="J98" i="3"/>
  <c r="BC181" i="3"/>
  <c r="AZ181" i="3"/>
  <c r="AY181" i="3"/>
  <c r="AU181" i="3"/>
  <c r="AT181" i="3"/>
  <c r="AQ181" i="3"/>
  <c r="AN181" i="3"/>
  <c r="AM181" i="3"/>
  <c r="AI181" i="3"/>
  <c r="AH181" i="3"/>
  <c r="AE181" i="3"/>
  <c r="AB181" i="3"/>
  <c r="AA181" i="3"/>
  <c r="W181" i="3"/>
  <c r="V181" i="3"/>
  <c r="S181" i="3"/>
  <c r="P181" i="3"/>
  <c r="O181" i="3"/>
  <c r="K181" i="3"/>
  <c r="J181" i="3"/>
  <c r="BC254" i="3"/>
  <c r="AZ254" i="3"/>
  <c r="AY254" i="3"/>
  <c r="AU254" i="3"/>
  <c r="AT254" i="3"/>
  <c r="AQ254" i="3"/>
  <c r="AN254" i="3"/>
  <c r="AM254" i="3"/>
  <c r="AI254" i="3"/>
  <c r="AH254" i="3"/>
  <c r="AE254" i="3"/>
  <c r="AB254" i="3"/>
  <c r="AA254" i="3"/>
  <c r="W254" i="3"/>
  <c r="V254" i="3"/>
  <c r="S254" i="3"/>
  <c r="P254" i="3"/>
  <c r="O254" i="3"/>
  <c r="K254" i="3"/>
  <c r="J254" i="3"/>
  <c r="BC48" i="3"/>
  <c r="AZ48" i="3"/>
  <c r="AY48" i="3"/>
  <c r="AU48" i="3"/>
  <c r="AT48" i="3"/>
  <c r="AQ48" i="3"/>
  <c r="AN48" i="3"/>
  <c r="AM48" i="3"/>
  <c r="AI48" i="3"/>
  <c r="AH48" i="3"/>
  <c r="AH5" i="3" s="1"/>
  <c r="AE48" i="3"/>
  <c r="AB48" i="3"/>
  <c r="AA48" i="3"/>
  <c r="W48" i="3"/>
  <c r="V48" i="3"/>
  <c r="S48" i="3"/>
  <c r="P48" i="3"/>
  <c r="O48" i="3"/>
  <c r="O2" i="3" s="1"/>
  <c r="K48" i="3"/>
  <c r="J48" i="3"/>
  <c r="E8" i="3"/>
  <c r="AX5" i="3"/>
  <c r="AS5" i="3"/>
  <c r="AL5" i="3"/>
  <c r="AG5" i="3"/>
  <c r="Z5" i="3"/>
  <c r="U5" i="3"/>
  <c r="N5" i="3"/>
  <c r="I5" i="3"/>
  <c r="AH3" i="3"/>
  <c r="AT3" i="3" l="1"/>
  <c r="AH2" i="3"/>
  <c r="O5" i="3"/>
  <c r="J3" i="3"/>
  <c r="AM3" i="3"/>
  <c r="AM5" i="3"/>
  <c r="AY5" i="3"/>
  <c r="AY3" i="3"/>
  <c r="AY2" i="3"/>
  <c r="AM2" i="3"/>
  <c r="J5" i="3"/>
  <c r="V5" i="3"/>
  <c r="V2" i="3"/>
  <c r="J2" i="3"/>
  <c r="AA2" i="3"/>
  <c r="AT5" i="3"/>
  <c r="AA3" i="3"/>
  <c r="AT2" i="3"/>
  <c r="AA5" i="3"/>
  <c r="O3" i="3"/>
</calcChain>
</file>

<file path=xl/sharedStrings.xml><?xml version="1.0" encoding="utf-8"?>
<sst xmlns="http://schemas.openxmlformats.org/spreadsheetml/2006/main" count="1468" uniqueCount="426">
  <si>
    <t>St Augustine's School</t>
  </si>
  <si>
    <t>Holgate Primary and Nursery School</t>
  </si>
  <si>
    <t>Leas Park Junior School</t>
  </si>
  <si>
    <t>John T Rice Infant and Nursery School</t>
  </si>
  <si>
    <t>Mapplewells Primary and Nursery School</t>
  </si>
  <si>
    <t>Croft Primary School</t>
  </si>
  <si>
    <t>Woodland View Primary School</t>
  </si>
  <si>
    <t>Eastlands Junior School</t>
  </si>
  <si>
    <t>Arno Vale Junior School</t>
  </si>
  <si>
    <t>Coppice Farm Primary School</t>
  </si>
  <si>
    <t>Killisick Junior School</t>
  </si>
  <si>
    <t>Carlton Central Junior School</t>
  </si>
  <si>
    <t>Priory Junior School</t>
  </si>
  <si>
    <t>Willow Farm Primary School</t>
  </si>
  <si>
    <t>Westdale Junior School</t>
  </si>
  <si>
    <t>Gilthill Primary School</t>
  </si>
  <si>
    <t>Edgewood Primary and Nursery School</t>
  </si>
  <si>
    <t>Leen Mills Primary School</t>
  </si>
  <si>
    <t>West Bridgford Infant School</t>
  </si>
  <si>
    <t>Redlands Primary and Nursery School</t>
  </si>
  <si>
    <t>Manners Sutton Primary School</t>
  </si>
  <si>
    <t>John Hunt Primary School</t>
  </si>
  <si>
    <t>Carnarvon Primary School</t>
  </si>
  <si>
    <t>Queen Eleanor Primary School</t>
  </si>
  <si>
    <t>Willow Brook Primary School</t>
  </si>
  <si>
    <t>Kirklington Primary School</t>
  </si>
  <si>
    <t>Lambley Primary School</t>
  </si>
  <si>
    <t>Abbey Gates Primary School</t>
  </si>
  <si>
    <t>North Clifton Primary School</t>
  </si>
  <si>
    <t>Muskham Primary School</t>
  </si>
  <si>
    <t>Maun Infant and Nursery School</t>
  </si>
  <si>
    <t>Rampton Primary School</t>
  </si>
  <si>
    <t>Lowe's Wong Infant School</t>
  </si>
  <si>
    <t>Walkeringham Primary School</t>
  </si>
  <si>
    <t>Winthorpe Primary School</t>
  </si>
  <si>
    <t>Hollywell Primary School</t>
  </si>
  <si>
    <t>Stanhope Primary and Nursery School</t>
  </si>
  <si>
    <t>Kingsway Primary School</t>
  </si>
  <si>
    <t>Morven Park Primary and Nursery School</t>
  </si>
  <si>
    <t>Holly Primary School</t>
  </si>
  <si>
    <t>Keyworth Primary and Nursery School</t>
  </si>
  <si>
    <t>Prospect Hill Junior School</t>
  </si>
  <si>
    <t>Church Vale Primary School and Foundation Unit</t>
  </si>
  <si>
    <t>Heatherley Primary School</t>
  </si>
  <si>
    <t>Mornington Primary School</t>
  </si>
  <si>
    <t>Pierrepont Gamston Primary School</t>
  </si>
  <si>
    <t>Berry Hill Primary School</t>
  </si>
  <si>
    <t>Crescent Primary School</t>
  </si>
  <si>
    <t>All Hallows CofE Primary School</t>
  </si>
  <si>
    <t>Bleasby CofE Primary School</t>
  </si>
  <si>
    <t>Langar CofE Primary School</t>
  </si>
  <si>
    <t>Abbey Primary School</t>
  </si>
  <si>
    <t>Sutton Road Primary School</t>
  </si>
  <si>
    <t>Oak Tree Primary School</t>
  </si>
  <si>
    <t>Farmilo Primary School and Nursery</t>
  </si>
  <si>
    <t>Netherfield Primary School</t>
  </si>
  <si>
    <t>Blidworth Oaks Primary School</t>
  </si>
  <si>
    <t>Greasley Beauvale Primary School</t>
  </si>
  <si>
    <t>Abbey Hill Primary &amp; Nursery</t>
  </si>
  <si>
    <t>Garibaldi College</t>
  </si>
  <si>
    <t>Chilwell School</t>
  </si>
  <si>
    <t>The Minster School</t>
  </si>
  <si>
    <t>Mansfield Primary Academy</t>
  </si>
  <si>
    <t>Wainwright Primary Academy</t>
  </si>
  <si>
    <t>Kingston Park Academy</t>
  </si>
  <si>
    <t>Birklands Primary School</t>
  </si>
  <si>
    <t>The Bramble Academy</t>
  </si>
  <si>
    <t>The Parkgate Academy</t>
  </si>
  <si>
    <t>Leamington Primary and Nursery Academy</t>
  </si>
  <si>
    <t>Ernehale Junior School</t>
  </si>
  <si>
    <t>Chetwynd Primary Academy</t>
  </si>
  <si>
    <t>Edwalton Primary School</t>
  </si>
  <si>
    <t>Heymann Primary and Nursery School</t>
  </si>
  <si>
    <t>Norbridge Academy</t>
  </si>
  <si>
    <t>Burton Joyce Primary School</t>
  </si>
  <si>
    <t>Cropwell Bishop Primary School</t>
  </si>
  <si>
    <t>Tollerton Primary School</t>
  </si>
  <si>
    <t>Robert Miles Junior School</t>
  </si>
  <si>
    <t>Sparken Hill Academy</t>
  </si>
  <si>
    <t>Bilsthorpe Flying High Academy</t>
  </si>
  <si>
    <t>The Sir Donald Bailey Academy</t>
  </si>
  <si>
    <t>Burntstump Seely CofE Primary Academy</t>
  </si>
  <si>
    <t>Holy Trinity Catholic Voluntary Academy</t>
  </si>
  <si>
    <t>Cotgrave Candleby Lane School</t>
  </si>
  <si>
    <t>South Nottinghamshire Academy</t>
  </si>
  <si>
    <t>Retford Oaks Academy</t>
  </si>
  <si>
    <t>Meden School</t>
  </si>
  <si>
    <t>Outwood Academy Portland</t>
  </si>
  <si>
    <t>The Newark Academy</t>
  </si>
  <si>
    <t>The Dukeries Academy</t>
  </si>
  <si>
    <t>Sutton Community Academy</t>
  </si>
  <si>
    <t>Magnus Church of England Academy</t>
  </si>
  <si>
    <t>Hall Park Academy</t>
  </si>
  <si>
    <t>The Manor Academy</t>
  </si>
  <si>
    <t>Quarrydale Academy</t>
  </si>
  <si>
    <t>Arnold Hill Academy</t>
  </si>
  <si>
    <t>Carlton le Willows Academy</t>
  </si>
  <si>
    <t>Alderman White School</t>
  </si>
  <si>
    <t>The Bramcote School</t>
  </si>
  <si>
    <t>The Kimberley School</t>
  </si>
  <si>
    <t>Selston High School</t>
  </si>
  <si>
    <t>Tuxford Academy</t>
  </si>
  <si>
    <t>The South Wolds Academy &amp; Sixth Form</t>
  </si>
  <si>
    <t>The Elizabethan Academy</t>
  </si>
  <si>
    <t>The Brunts Academy</t>
  </si>
  <si>
    <t>Primary</t>
  </si>
  <si>
    <t>Secondary</t>
  </si>
  <si>
    <t>All-through</t>
  </si>
  <si>
    <t>All Saints Catholic Voluntary Academy</t>
  </si>
  <si>
    <t>Archbishop Cranmer Church of England Academy</t>
  </si>
  <si>
    <t>Arnbrook Primary School</t>
  </si>
  <si>
    <t>Ashfield Comprehensive School</t>
  </si>
  <si>
    <t>Beeston Fields Primary School and Nursery</t>
  </si>
  <si>
    <t>Bishop Alexander L.E.A.D. Academy</t>
  </si>
  <si>
    <t>Carlton Academy</t>
  </si>
  <si>
    <t>Christ The King Voluntary Academy</t>
  </si>
  <si>
    <t>East Bridgford St Peters Church of England Academy</t>
  </si>
  <si>
    <t>East Leake Academy</t>
  </si>
  <si>
    <t>Fairfield Primary Academy</t>
  </si>
  <si>
    <t>George Spencer Academy and Technology College</t>
  </si>
  <si>
    <t>Greenwood Primary and Nursery School</t>
  </si>
  <si>
    <t>Greythorn Primary School</t>
  </si>
  <si>
    <t>Haddon Primary and Nursery School</t>
  </si>
  <si>
    <t>Harworth CofE Academy</t>
  </si>
  <si>
    <t>Hillside Primary and Nursery School</t>
  </si>
  <si>
    <t>Holgate Academy</t>
  </si>
  <si>
    <t>Holy Cross Primary Catholic Voluntary Academy</t>
  </si>
  <si>
    <t>Horsendale Primary School</t>
  </si>
  <si>
    <t>Kirkby College</t>
  </si>
  <si>
    <t>Leverton Church of England Academy</t>
  </si>
  <si>
    <t>Outwood Academy Valley</t>
  </si>
  <si>
    <t>Peafield Lane Academy</t>
  </si>
  <si>
    <t>Queen Elizabeth Academy</t>
  </si>
  <si>
    <t>Ranskill Primary School</t>
  </si>
  <si>
    <t>Redhill Academy</t>
  </si>
  <si>
    <t>Rushcliffe School</t>
  </si>
  <si>
    <t>Samworth Church Academy</t>
  </si>
  <si>
    <t>Serlby Park Academy</t>
  </si>
  <si>
    <t>Skegby Junior Academy</t>
  </si>
  <si>
    <t>St John's CofE Academy</t>
  </si>
  <si>
    <t>St Joseph's Catholic Primary and Nursery School</t>
  </si>
  <si>
    <t>St Mary Magdalene CofE Primary School</t>
  </si>
  <si>
    <t>St Patrick's Catholic Primary School, A Voluntary Academy</t>
  </si>
  <si>
    <t>St Peter's Crosskeys CofE Academy</t>
  </si>
  <si>
    <t>Sunnyside Spencer Academy</t>
  </si>
  <si>
    <t>The Becket School</t>
  </si>
  <si>
    <t>The Flying High Academy</t>
  </si>
  <si>
    <t>The Good Shepherd Catholic Primary, Arnold</t>
  </si>
  <si>
    <t>The Joseph Whitaker School</t>
  </si>
  <si>
    <t>The National CofE Academy</t>
  </si>
  <si>
    <t>The Priory Catholic Voluntary Academy</t>
  </si>
  <si>
    <t>The West Bridgford School</t>
  </si>
  <si>
    <t>Toot Hill School</t>
  </si>
  <si>
    <t>Tuxford Primary Academy</t>
  </si>
  <si>
    <t>Worksop Priory Church of England Primary Academy</t>
  </si>
  <si>
    <t>Phase</t>
  </si>
  <si>
    <t>Kirkby Woodhouse School</t>
  </si>
  <si>
    <t>Newlands Junior School</t>
  </si>
  <si>
    <t>Ernehale Infant School</t>
  </si>
  <si>
    <t>Parkdale Primary School</t>
  </si>
  <si>
    <t>Porchester Junior School</t>
  </si>
  <si>
    <t>Beeston Rylands Junior School</t>
  </si>
  <si>
    <t>Trent Vale Infant School</t>
  </si>
  <si>
    <t>Albany Junior School</t>
  </si>
  <si>
    <t>Larkfields Infant School</t>
  </si>
  <si>
    <t>Broomhill Junior School</t>
  </si>
  <si>
    <t>Lady Bay Primary School</t>
  </si>
  <si>
    <t>Jesse Gray Primary School</t>
  </si>
  <si>
    <t>Abbey Road Primary School</t>
  </si>
  <si>
    <t>Chuter Ede Primary School</t>
  </si>
  <si>
    <t>Beckingham Primary School</t>
  </si>
  <si>
    <t>Ramsden Primary School</t>
  </si>
  <si>
    <t>John Blow Primary School</t>
  </si>
  <si>
    <t>East Markham Primary School</t>
  </si>
  <si>
    <t>Everton Primary School</t>
  </si>
  <si>
    <t>Flintham Primary School</t>
  </si>
  <si>
    <t>Gotham Primary School</t>
  </si>
  <si>
    <t>Kinoulton Primary School</t>
  </si>
  <si>
    <t>Willoughby Primary School</t>
  </si>
  <si>
    <t>Ordsall Primary School</t>
  </si>
  <si>
    <t>High Oakham Primary School</t>
  </si>
  <si>
    <t>King Edward Primary School</t>
  </si>
  <si>
    <t>Asquith Primary School</t>
  </si>
  <si>
    <t>St Philip Neri With St Bede Catholic Voluntary Academy</t>
  </si>
  <si>
    <t>Brierley Forest Primary and Nursery School</t>
  </si>
  <si>
    <t>Farnsfield St Michael's Church of England Primary (Voluntary Aided) School</t>
  </si>
  <si>
    <t>Annesley Primary and Nursery School</t>
  </si>
  <si>
    <t>The Lanes Primary School</t>
  </si>
  <si>
    <t>Nettleworth Infant and Nursery School</t>
  </si>
  <si>
    <t>Priestsic Primary and Nursery School</t>
  </si>
  <si>
    <t>Healdswood Infants' and Nursery School</t>
  </si>
  <si>
    <t>Dalestorth Primary and Nursery School</t>
  </si>
  <si>
    <t>Hetts Lane Infant and Nursery School</t>
  </si>
  <si>
    <t>Netherfield Infant School</t>
  </si>
  <si>
    <t>Sherwood Junior School</t>
  </si>
  <si>
    <t>Arnold Woodthorpe Infant School</t>
  </si>
  <si>
    <t>Richard Bonington Primary and Nursery School</t>
  </si>
  <si>
    <t>Pinewood Infant and Nursery School</t>
  </si>
  <si>
    <t>Robert Mellors Primary and Nursery School</t>
  </si>
  <si>
    <t>Mapperley Plains Primary and Nursery School</t>
  </si>
  <si>
    <t>Standhill Infants' School</t>
  </si>
  <si>
    <t>Phoenix Infant and Nursery School</t>
  </si>
  <si>
    <t>Westdale Infant School</t>
  </si>
  <si>
    <t>Bramcote Hills Primary School</t>
  </si>
  <si>
    <t>John Clifford Primary School</t>
  </si>
  <si>
    <t>Eskdale Junior School</t>
  </si>
  <si>
    <t>Albany Infant and Nursery School</t>
  </si>
  <si>
    <t>Alderman Pounder Infant and Nursery School</t>
  </si>
  <si>
    <t>William Lilley Infant and Nursery School</t>
  </si>
  <si>
    <t>Toton Bispham Drive Junior School</t>
  </si>
  <si>
    <t>Toton Banks Road Infant and Nursery School</t>
  </si>
  <si>
    <t>Hallcroft Infant and Nursery School</t>
  </si>
  <si>
    <t>Forest Glade Primary School</t>
  </si>
  <si>
    <t>Hillocks Primary and Nursery School</t>
  </si>
  <si>
    <t>Brinsley Primary and Nursery School</t>
  </si>
  <si>
    <t>Lynncroft Primary and Nursery School</t>
  </si>
  <si>
    <t>Larkfields Junior School</t>
  </si>
  <si>
    <t>Bagthorpe Primary School</t>
  </si>
  <si>
    <t>Holly Hill Primary and Nursery School</t>
  </si>
  <si>
    <t>Jacksdale Primary and Nursery School</t>
  </si>
  <si>
    <t>Westwood Infant and Nursery School</t>
  </si>
  <si>
    <t>Beardall Fields Primary and Nursery School</t>
  </si>
  <si>
    <t>Butler's Hill Infant and Nursery School</t>
  </si>
  <si>
    <t>Lovers Lane Primary and Nursery School</t>
  </si>
  <si>
    <t>West Bridgford Junior School</t>
  </si>
  <si>
    <t>Haggonfields Primary and Nursery School</t>
  </si>
  <si>
    <t>Sir Edmund Hillary Primary and Nursery School</t>
  </si>
  <si>
    <t>Hawthorne Primary and Nursery School</t>
  </si>
  <si>
    <t>Manor Park Infant and Nursery School</t>
  </si>
  <si>
    <t>Clarborough Primary School</t>
  </si>
  <si>
    <t>Lantern Lane Primary and Nursery School</t>
  </si>
  <si>
    <t>Brookside Primary School</t>
  </si>
  <si>
    <t>King Edwin Primary and Nursery School</t>
  </si>
  <si>
    <t>Elkesley Primary and Nursery School</t>
  </si>
  <si>
    <t>Mattersey Primary School</t>
  </si>
  <si>
    <t>Misson Primary School</t>
  </si>
  <si>
    <t>Misterton Primary and Nursery School</t>
  </si>
  <si>
    <t>Newstead Primary and Nursery School</t>
  </si>
  <si>
    <t>Normanton-on-Soar Primary School</t>
  </si>
  <si>
    <t>Orston Primary School</t>
  </si>
  <si>
    <t>Radcliffe-on-Trent Infant and Nursery School</t>
  </si>
  <si>
    <t>Radcliffe-on-Trent Junior School</t>
  </si>
  <si>
    <t>Lake View Primary and Nursery School</t>
  </si>
  <si>
    <t>James Peacock Infant and Nursery School</t>
  </si>
  <si>
    <t>Sutton Bonington Primary School</t>
  </si>
  <si>
    <t>Sutton-On-Trent Primary and Nursery School</t>
  </si>
  <si>
    <t>Kimberley Primary School</t>
  </si>
  <si>
    <t>Round Hill Primary School</t>
  </si>
  <si>
    <t>Arnold Mill Primary and Nursery School</t>
  </si>
  <si>
    <t>Orchard Primary School and Nursery</t>
  </si>
  <si>
    <t>Prospect Hill Infant and Nursery School</t>
  </si>
  <si>
    <t>Carr Hill Primary and Nursery School</t>
  </si>
  <si>
    <t>Forest Town Primary School</t>
  </si>
  <si>
    <t>Gateford Park Primary School</t>
  </si>
  <si>
    <t>Arnold View Primary School</t>
  </si>
  <si>
    <t>St Edmund's CofE (C) Primary School</t>
  </si>
  <si>
    <t>St Andrew's CofE Primary and Nursery School</t>
  </si>
  <si>
    <t>St John's CofE Primary School</t>
  </si>
  <si>
    <t>Selston CofE Infant and Nursery School</t>
  </si>
  <si>
    <t>Underwood Church of England Primary School</t>
  </si>
  <si>
    <t>Mount CofE Primary and Nursery School</t>
  </si>
  <si>
    <t>Ranby CofE Primary School</t>
  </si>
  <si>
    <t>Bunny CofE Primary School</t>
  </si>
  <si>
    <t>St Wilfrid's CofE Primary School</t>
  </si>
  <si>
    <t>Caunton Dean Hole CofE Primary School</t>
  </si>
  <si>
    <t>Coddington CofE Primary and Nursery School</t>
  </si>
  <si>
    <t>Costock CofE Primary School</t>
  </si>
  <si>
    <t>Cuckney CofE Primary School</t>
  </si>
  <si>
    <t>Dunham-on-Trent CofE Primary School</t>
  </si>
  <si>
    <t>Halam CofE Primary School</t>
  </si>
  <si>
    <t>Kneesall CofE Primary School</t>
  </si>
  <si>
    <t>St Matthew's CofE Primary School</t>
  </si>
  <si>
    <t>Norwell CofE Primary School</t>
  </si>
  <si>
    <t>St Peter's CofE Junior School</t>
  </si>
  <si>
    <t>Holy Trinity CofE Infant School</t>
  </si>
  <si>
    <t>Lowe's Wong Anglican Methodist Junior School</t>
  </si>
  <si>
    <t>Trowell CofE Primary School</t>
  </si>
  <si>
    <t>Walesby CofE Primary School</t>
  </si>
  <si>
    <t>North Wheatley Church of England Primary School</t>
  </si>
  <si>
    <t>Ravenshead CofE Primary School</t>
  </si>
  <si>
    <t>Northfield Primary and Nursery School</t>
  </si>
  <si>
    <t>Langold Dyscarr Community School</t>
  </si>
  <si>
    <t>Heathlands Primary School</t>
  </si>
  <si>
    <t>Wynndale Primary School</t>
  </si>
  <si>
    <t>Springbank Primary School</t>
  </si>
  <si>
    <t>Bramcote CofE Primary School</t>
  </si>
  <si>
    <t>St Swithun's CofE Primary School</t>
  </si>
  <si>
    <t>Christ Church CofE Infant  &amp; Nursery School</t>
  </si>
  <si>
    <t>St Luke's CofE (Aided) Primary School</t>
  </si>
  <si>
    <t>St Anne's CofE (Aided) Primary School</t>
  </si>
  <si>
    <t>The Primary School of St Mary and St Martin</t>
  </si>
  <si>
    <t>Cotgrave CofE Primary School</t>
  </si>
  <si>
    <t>Edwinstowe CofE Primary School</t>
  </si>
  <si>
    <t>All Saints Anglican/Methodist Primary School</t>
  </si>
  <si>
    <t>Gamston CofE (Aided) Primary School</t>
  </si>
  <si>
    <t>St Peter's CofE Primary School</t>
  </si>
  <si>
    <t>Lowdham CofE Primary School</t>
  </si>
  <si>
    <t>Linby-cum-Papplewick CofE (VA) Primary School</t>
  </si>
  <si>
    <t>Sturton CofE Primary School</t>
  </si>
  <si>
    <t>Sutton-Cum-Lound CofE School</t>
  </si>
  <si>
    <t>Wood's Foundation CofE Primary School</t>
  </si>
  <si>
    <t>St Patrick's Catholic Primary School</t>
  </si>
  <si>
    <t>Holy Family Catholic Primary School</t>
  </si>
  <si>
    <t>Huthwaite All Saint's CofE (Aided) Infant School</t>
  </si>
  <si>
    <t>Intake Farm Primary School</t>
  </si>
  <si>
    <t>Awsworth Primary and Nursery School</t>
  </si>
  <si>
    <t>Python Hill Primary School</t>
  </si>
  <si>
    <t>Brookhill Leys Primary and Nursery School</t>
  </si>
  <si>
    <t>Hucknall National Church of England (VA) Primary School</t>
  </si>
  <si>
    <t>Wadsworth Fields Primary School</t>
  </si>
  <si>
    <t>The William Gladstone Church of England Primary Academy</t>
  </si>
  <si>
    <t>Samuel Barlow Primary Academy</t>
  </si>
  <si>
    <t>Thrumpton Primary Academy</t>
  </si>
  <si>
    <t>Bracken Lane Primary Academy</t>
  </si>
  <si>
    <t>Robert Miles Infant School</t>
  </si>
  <si>
    <t>Crossdale Primary School</t>
  </si>
  <si>
    <t>The Forest View Academy</t>
  </si>
  <si>
    <t>Sir John Sherbrooke Junior School</t>
  </si>
  <si>
    <t>Barnby Road Academy Primary and Nursery school</t>
  </si>
  <si>
    <t>Gunthorpe CofE Primary School</t>
  </si>
  <si>
    <t>The Sacred Heart Primary Catholic Voluntary Academy</t>
  </si>
  <si>
    <t>St. Joseph's Catholic Primary School, a Voluntary Academy</t>
  </si>
  <si>
    <t>St Edmund Campion Catholic Primary School</t>
  </si>
  <si>
    <t>The Suthers School</t>
  </si>
  <si>
    <t>Colonel Frank Seely Academy</t>
  </si>
  <si>
    <t>Central Infant and Nursery School</t>
  </si>
  <si>
    <t>Jeffries Primary and Nursery School</t>
  </si>
  <si>
    <t>Middle-deemed Secondary</t>
  </si>
  <si>
    <t>DfE Number</t>
  </si>
  <si>
    <t>Model 1 - LPA as last year</t>
  </si>
  <si>
    <t>Model 1a - LPA at the new rate of £1,022</t>
  </si>
  <si>
    <t>Difference in funding between Model 1 &amp; Model 1a</t>
  </si>
  <si>
    <t>Model 2 - LPA as last year</t>
  </si>
  <si>
    <t>Model 2a - LPA at the new rate of £1,022</t>
  </si>
  <si>
    <t>Difference in funding between Model 2 &amp; Model 2a</t>
  </si>
  <si>
    <t>Model 3 - LPA as last year</t>
  </si>
  <si>
    <t>Model 3a - LPA at the new rate of £1,022</t>
  </si>
  <si>
    <t>Difference in funding between Model 3 &amp; Model 3a</t>
  </si>
  <si>
    <t>Model 4 - LPA as last year</t>
  </si>
  <si>
    <t>Model 4a - LPA at the new rate of £1,022</t>
  </si>
  <si>
    <t>Difference in funding between Model 4 &amp; Model 4a</t>
  </si>
  <si>
    <t>Primary Count</t>
  </si>
  <si>
    <t>Secondary Count</t>
  </si>
  <si>
    <t>Variance</t>
  </si>
  <si>
    <t>18-19 MPP 
MFG @ 0.25% 
Gains @ 1.10%</t>
  </si>
  <si>
    <t>18-19 MPP 
MFG @ 0.50% 
Gains @ 0.50%</t>
  </si>
  <si>
    <t>18-19 MPP+£100
MFG @ 0.25% 
Gains @ 1.00%</t>
  </si>
  <si>
    <t>19-20 MPP
MFG @ 0.25% 
Gains @ 0.25%</t>
  </si>
  <si>
    <r>
      <t xml:space="preserve">NFF 19-20 Published Figures including all Premises &amp; mobility </t>
    </r>
    <r>
      <rPr>
        <b/>
        <sz val="11"/>
        <color rgb="FFFF0000"/>
        <rFont val="Calibri"/>
        <family val="2"/>
        <scheme val="minor"/>
      </rPr>
      <t>would need to check the premises bit</t>
    </r>
  </si>
  <si>
    <t>% Increase</t>
  </si>
  <si>
    <t>MFG % increase</t>
  </si>
  <si>
    <t>Model 1</t>
  </si>
  <si>
    <t>Model 2</t>
  </si>
  <si>
    <t>Model 3</t>
  </si>
  <si>
    <t>Model 4</t>
  </si>
  <si>
    <t>2019-20 Illustrative School Budgets</t>
  </si>
  <si>
    <t>Select your school name</t>
  </si>
  <si>
    <r>
      <t xml:space="preserve">1m growth not included - </t>
    </r>
    <r>
      <rPr>
        <b/>
        <sz val="11"/>
        <color theme="1"/>
        <rFont val="Calibri"/>
        <family val="2"/>
        <scheme val="minor"/>
      </rPr>
      <t>excludes rates</t>
    </r>
  </si>
  <si>
    <r>
      <t xml:space="preserve">From Final 18-19 budgets </t>
    </r>
    <r>
      <rPr>
        <b/>
        <sz val="11"/>
        <color theme="1"/>
        <rFont val="Calibri"/>
        <family val="2"/>
        <scheme val="minor"/>
      </rPr>
      <t>excludes rates</t>
    </r>
  </si>
  <si>
    <t>Model 1 - 2018-2019 LPA rate at £1,050</t>
  </si>
  <si>
    <t>Model 1 - 2019-20 LPA rate at £1,022</t>
  </si>
  <si>
    <t>Model 2 - 2018-2019 LPA rate at £1,050</t>
  </si>
  <si>
    <t>Model 2 - 2019-20 LPA rate at £1,022</t>
  </si>
  <si>
    <t>Model 3 - 2018-2019 LPA rate at £1,050</t>
  </si>
  <si>
    <t>Model 3 - 2019-20 LPA rate at £1,022</t>
  </si>
  <si>
    <t>Model 4 - 2018-2019 LPA rate at £1,050</t>
  </si>
  <si>
    <t>Model 4 - 2019-20 LPA rate at £1,022</t>
  </si>
  <si>
    <t>2018-19 Budget before de-delegation</t>
  </si>
  <si>
    <t>From Final 18-19 budgets before de-delegation</t>
  </si>
  <si>
    <t>2018-2019 Minimum Per Pupil 
Minimum Funding Guarantee @ 0.25% 
Gains @ 1.10%</t>
  </si>
  <si>
    <t>2018-2019 Minimum Per Pupil 
Minimum Funding Guarantee @ 0.50% 
Gains @ 0.50%</t>
  </si>
  <si>
    <t>2018-2019 Minimum Per Pupil plus £100 
Minimum Funding Guarantee @ 0.25% 
Gains @ 1.00%</t>
  </si>
  <si>
    <t>2019-2020 Minimum Per Pupil 
Minimum Funding Guarantee @ 0.25% 
Gains @ 0.25%</t>
  </si>
  <si>
    <t>2018-2019 Minimum Per Pupil (£3,300 - £4,600) 
Minimum Funding Guarantee at 0.25%
Gains cap at 1.10%</t>
  </si>
  <si>
    <t>2018-2019 Minimum Per Pupil (£3,300 - £4,600)
Minimum Funding Guarantee at 0.50%
Gains Cap at 0.50%</t>
  </si>
  <si>
    <t>2018-2019 Minimum Per Pupil plus £100 (£3,400 - £4,700)
Minimum Funding Guarantee at 0.25%
Gains Cap at 1%</t>
  </si>
  <si>
    <t>2019-2020 Minimum Per Pupil (£3,500 - £4,800)
Minimum Funding Guarantee at 0.25%
Gains Cap at 0.25%</t>
  </si>
  <si>
    <t>2019-20 Schools Funding Formula Models</t>
  </si>
  <si>
    <t>For Illustrative Purposes Only</t>
  </si>
  <si>
    <t>Model</t>
  </si>
  <si>
    <t>Metrics</t>
  </si>
  <si>
    <t>Primary Impact</t>
  </si>
  <si>
    <t>Secondary Impact</t>
  </si>
  <si>
    <t>Funding Under(-)/ Over Allocated</t>
  </si>
  <si>
    <t>Minimum Per Pupil (MPP)</t>
  </si>
  <si>
    <t>MFG</t>
  </si>
  <si>
    <t>Gains Cap</t>
  </si>
  <si>
    <t>No Change in Funding</t>
  </si>
  <si>
    <t>Increase in Funding</t>
  </si>
  <si>
    <t>Change</t>
  </si>
  <si>
    <t>Cost</t>
  </si>
  <si>
    <t>All Schools</t>
  </si>
  <si>
    <t>No. of</t>
  </si>
  <si>
    <t>Schools</t>
  </si>
  <si>
    <t>Total</t>
  </si>
  <si>
    <t>%</t>
  </si>
  <si>
    <t>£</t>
  </si>
  <si>
    <t>No.</t>
  </si>
  <si>
    <t>0.12 - 1.02</t>
  </si>
  <si>
    <t>0.21 - 0.47</t>
  </si>
  <si>
    <t>0.36 - 0.49</t>
  </si>
  <si>
    <t>0.12 - 1.13</t>
  </si>
  <si>
    <t>0.18 - 2.07</t>
  </si>
  <si>
    <t>0.11 - 3.91</t>
  </si>
  <si>
    <t>0.18 - 4.10</t>
  </si>
  <si>
    <t>Notes:</t>
  </si>
  <si>
    <t>1.</t>
  </si>
  <si>
    <t>2.</t>
  </si>
  <si>
    <t>3.</t>
  </si>
  <si>
    <t>4.</t>
  </si>
  <si>
    <t>5.</t>
  </si>
  <si>
    <t>Check</t>
  </si>
  <si>
    <t>Rates</t>
  </si>
  <si>
    <t>0.18 - 1.06</t>
  </si>
  <si>
    <t>Where a school receives additional funding under the MPP this is not capped.</t>
  </si>
  <si>
    <t xml:space="preserve">The indicative additional funding allocation for 2019-20 is £2.7m but only circa £2.2m increase is being modelled to allow for additional pupil growth and an increase in business rates. </t>
  </si>
  <si>
    <t>The 2018-19 metrics were MPP £3,300 primary and £4,600 secondary.  MFG positive 0.25% and the gains cap 2.75%.</t>
  </si>
  <si>
    <t>Primary Low Prior Attainment at    2018-19 NFF unit value £1,050</t>
  </si>
  <si>
    <t>Reduced Primary Low Prior Attainment to 2019-20 NFF unit value £1,022</t>
  </si>
  <si>
    <t>Although it appears that all schools receive an increase there are some that shouldn't.  The schools affected are those that received all their gain in 2018-19 and will not be due another increase in 2019-20.</t>
  </si>
  <si>
    <t>2019-20 illustrative allocation</t>
  </si>
  <si>
    <t>Difference against 
2018-19</t>
  </si>
  <si>
    <t>% increase against 
2018-19</t>
  </si>
  <si>
    <t xml:space="preserve">The models take account of the 0.5% transfer proposal. </t>
  </si>
  <si>
    <t>6.</t>
  </si>
  <si>
    <t>The models are based on data used to determine schools 2018-19 budgets.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</si>
</sst>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£&quot;#,##0;\-&quot;£&quot;#,##0"/>
    <numFmt numFmtId="164" formatCode="&quot;£&quot;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4" tint="0.59996337778862885"/>
      </left>
      <right style="thick">
        <color theme="3" tint="0.39994506668294322"/>
      </right>
      <top style="thick">
        <color theme="4" tint="0.59996337778862885"/>
      </top>
      <bottom style="thick">
        <color theme="3" tint="0.399945066682943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ill="1"/>
    <xf numFmtId="0" fontId="0" fillId="0" borderId="0" xfId="0"/>
    <xf numFmtId="3" fontId="1" fillId="0" borderId="0" xfId="0" applyNumberFormat="1" applyFont="1"/>
    <xf numFmtId="0" fontId="0" fillId="3" borderId="0" xfId="0" applyFill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wrapText="1"/>
    </xf>
    <xf numFmtId="3" fontId="5" fillId="0" borderId="0" xfId="0" applyNumberFormat="1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10" fontId="0" fillId="0" borderId="0" xfId="0" applyNumberFormat="1"/>
    <xf numFmtId="4" fontId="0" fillId="0" borderId="0" xfId="0" applyNumberFormat="1" applyFill="1"/>
    <xf numFmtId="0" fontId="0" fillId="0" borderId="0" xfId="0" applyFill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5" fontId="7" fillId="2" borderId="1" xfId="0" applyNumberFormat="1" applyFont="1" applyFill="1" applyBorder="1" applyAlignment="1">
      <alignment horizontal="left"/>
    </xf>
    <xf numFmtId="0" fontId="7" fillId="4" borderId="2" xfId="0" applyFont="1" applyFill="1" applyBorder="1"/>
    <xf numFmtId="0" fontId="7" fillId="5" borderId="0" xfId="0" applyFont="1" applyFill="1"/>
    <xf numFmtId="0" fontId="7" fillId="5" borderId="0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/>
    <xf numFmtId="0" fontId="7" fillId="5" borderId="0" xfId="0" applyFont="1" applyFill="1" applyAlignment="1">
      <alignment horizontal="center" wrapText="1"/>
    </xf>
    <xf numFmtId="0" fontId="11" fillId="5" borderId="0" xfId="0" applyFont="1" applyFill="1"/>
    <xf numFmtId="0" fontId="10" fillId="5" borderId="0" xfId="0" applyFont="1" applyFill="1"/>
    <xf numFmtId="0" fontId="10" fillId="5" borderId="0" xfId="0" applyFont="1" applyFill="1" applyAlignment="1">
      <alignment horizontal="left"/>
    </xf>
    <xf numFmtId="0" fontId="12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8" fillId="5" borderId="0" xfId="0" applyFont="1" applyFill="1" applyAlignment="1">
      <alignment horizontal="right"/>
    </xf>
    <xf numFmtId="0" fontId="13" fillId="0" borderId="0" xfId="0" applyFont="1"/>
    <xf numFmtId="0" fontId="13" fillId="3" borderId="0" xfId="0" applyFont="1" applyFill="1"/>
    <xf numFmtId="3" fontId="13" fillId="0" borderId="0" xfId="0" applyNumberFormat="1" applyFont="1"/>
    <xf numFmtId="4" fontId="13" fillId="0" borderId="0" xfId="0" applyNumberFormat="1" applyFont="1"/>
    <xf numFmtId="10" fontId="13" fillId="0" borderId="0" xfId="0" applyNumberFormat="1" applyFont="1"/>
    <xf numFmtId="0" fontId="7" fillId="5" borderId="0" xfId="0" applyFont="1" applyFill="1" applyAlignment="1">
      <alignment wrapText="1"/>
    </xf>
    <xf numFmtId="164" fontId="7" fillId="2" borderId="1" xfId="0" applyNumberFormat="1" applyFont="1" applyFill="1" applyBorder="1" applyAlignment="1">
      <alignment horizontal="center" vertical="center"/>
    </xf>
    <xf numFmtId="5" fontId="7" fillId="2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5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7" fillId="4" borderId="2" xfId="0" applyFont="1" applyFill="1" applyBorder="1" applyAlignment="1">
      <alignment wrapText="1"/>
    </xf>
    <xf numFmtId="3" fontId="9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6" fillId="5" borderId="0" xfId="0" applyFont="1" applyFill="1" applyAlignment="1">
      <alignment horizontal="center" vertical="center"/>
    </xf>
    <xf numFmtId="0" fontId="7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9" fillId="2" borderId="0" xfId="0" applyFont="1" applyFill="1" applyAlignment="1">
      <alignment horizontal="right"/>
    </xf>
    <xf numFmtId="0" fontId="9" fillId="2" borderId="0" xfId="0" applyFont="1" applyFill="1" applyAlignment="1"/>
    <xf numFmtId="0" fontId="9" fillId="2" borderId="0" xfId="0" applyFont="1" applyFill="1" applyBorder="1" applyAlignment="1"/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164" fontId="13" fillId="2" borderId="14" xfId="0" applyNumberFormat="1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2" fontId="13" fillId="2" borderId="15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3" fontId="17" fillId="2" borderId="15" xfId="0" applyNumberFormat="1" applyFont="1" applyFill="1" applyBorder="1" applyAlignment="1">
      <alignment horizontal="center"/>
    </xf>
    <xf numFmtId="1" fontId="13" fillId="2" borderId="14" xfId="0" applyNumberFormat="1" applyFont="1" applyFill="1" applyBorder="1" applyAlignment="1">
      <alignment horizontal="center"/>
    </xf>
    <xf numFmtId="3" fontId="13" fillId="2" borderId="15" xfId="0" applyNumberFormat="1" applyFont="1" applyFill="1" applyBorder="1"/>
    <xf numFmtId="0" fontId="18" fillId="2" borderId="0" xfId="0" applyFont="1" applyFill="1" applyBorder="1" applyAlignment="1">
      <alignment horizontal="center"/>
    </xf>
    <xf numFmtId="3" fontId="18" fillId="2" borderId="15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1" fontId="17" fillId="2" borderId="0" xfId="0" applyNumberFormat="1" applyFont="1" applyFill="1" applyBorder="1" applyAlignment="1">
      <alignment horizontal="center"/>
    </xf>
    <xf numFmtId="3" fontId="17" fillId="2" borderId="15" xfId="0" applyNumberFormat="1" applyFont="1" applyFill="1" applyBorder="1"/>
    <xf numFmtId="3" fontId="17" fillId="2" borderId="9" xfId="0" applyNumberFormat="1" applyFont="1" applyFill="1" applyBorder="1" applyAlignment="1">
      <alignment horizontal="center"/>
    </xf>
    <xf numFmtId="0" fontId="13" fillId="2" borderId="9" xfId="0" applyFont="1" applyFill="1" applyBorder="1"/>
    <xf numFmtId="0" fontId="19" fillId="2" borderId="0" xfId="0" applyFont="1" applyFill="1" applyBorder="1" applyAlignment="1">
      <alignment horizontal="center"/>
    </xf>
    <xf numFmtId="3" fontId="19" fillId="2" borderId="15" xfId="0" applyNumberFormat="1" applyFont="1" applyFill="1" applyBorder="1" applyAlignment="1">
      <alignment horizontal="center"/>
    </xf>
    <xf numFmtId="3" fontId="18" fillId="2" borderId="15" xfId="0" applyNumberFormat="1" applyFont="1" applyFill="1" applyBorder="1"/>
    <xf numFmtId="164" fontId="9" fillId="2" borderId="14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14" xfId="0" applyFont="1" applyFill="1" applyBorder="1"/>
    <xf numFmtId="0" fontId="18" fillId="2" borderId="0" xfId="0" applyFont="1" applyFill="1" applyBorder="1"/>
    <xf numFmtId="3" fontId="18" fillId="2" borderId="9" xfId="0" applyNumberFormat="1" applyFont="1" applyFill="1" applyBorder="1"/>
    <xf numFmtId="10" fontId="13" fillId="2" borderId="12" xfId="0" applyNumberFormat="1" applyFont="1" applyFill="1" applyBorder="1"/>
    <xf numFmtId="10" fontId="13" fillId="2" borderId="3" xfId="0" applyNumberFormat="1" applyFont="1" applyFill="1" applyBorder="1"/>
    <xf numFmtId="10" fontId="13" fillId="2" borderId="13" xfId="0" applyNumberFormat="1" applyFont="1" applyFill="1" applyBorder="1"/>
    <xf numFmtId="0" fontId="13" fillId="2" borderId="3" xfId="0" applyFont="1" applyFill="1" applyBorder="1"/>
    <xf numFmtId="0" fontId="13" fillId="2" borderId="13" xfId="0" applyFont="1" applyFill="1" applyBorder="1"/>
    <xf numFmtId="0" fontId="13" fillId="2" borderId="12" xfId="0" applyFont="1" applyFill="1" applyBorder="1"/>
    <xf numFmtId="10" fontId="13" fillId="2" borderId="0" xfId="0" applyNumberFormat="1" applyFont="1" applyFill="1"/>
    <xf numFmtId="0" fontId="13" fillId="2" borderId="0" xfId="0" quotePrefix="1" applyFont="1" applyFill="1" applyAlignment="1">
      <alignment horizontal="center"/>
    </xf>
    <xf numFmtId="0" fontId="18" fillId="2" borderId="0" xfId="0" applyFont="1" applyFill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wrapText="1"/>
    </xf>
    <xf numFmtId="10" fontId="12" fillId="0" borderId="1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wrapText="1"/>
    </xf>
    <xf numFmtId="10" fontId="7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3" fontId="13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FDDE"/>
      <color rgb="FFE5E5FF"/>
      <color rgb="FFB498D0"/>
      <color rgb="FFC681FF"/>
      <color rgb="FFEED9FF"/>
      <color rgb="FFD5ABFF"/>
      <color rgb="FFC1C1FF"/>
      <color rgb="FF9999FF"/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G9" sqref="G9"/>
    </sheetView>
  </sheetViews>
  <sheetFormatPr defaultColWidth="9.109375" defaultRowHeight="13.2" x14ac:dyDescent="0.25"/>
  <cols>
    <col min="1" max="2" width="9.21875" style="52" bestFit="1" customWidth="1"/>
    <col min="3" max="3" width="11.44140625" style="52" bestFit="1" customWidth="1"/>
    <col min="4" max="5" width="9.21875" style="52" bestFit="1" customWidth="1"/>
    <col min="6" max="6" width="9.109375" style="52"/>
    <col min="7" max="7" width="9.21875" style="52" bestFit="1" customWidth="1"/>
    <col min="8" max="8" width="10.5546875" style="52" customWidth="1"/>
    <col min="9" max="9" width="9.88671875" style="52" bestFit="1" customWidth="1"/>
    <col min="10" max="10" width="9.109375" style="52"/>
    <col min="11" max="11" width="9.21875" style="52" bestFit="1" customWidth="1"/>
    <col min="12" max="12" width="9.109375" style="52"/>
    <col min="13" max="13" width="9.88671875" style="52" bestFit="1" customWidth="1"/>
    <col min="14" max="14" width="9.21875" style="52" bestFit="1" customWidth="1"/>
    <col min="15" max="15" width="9.88671875" style="52" bestFit="1" customWidth="1"/>
    <col min="16" max="16" width="17.88671875" style="52" customWidth="1"/>
    <col min="17" max="17" width="48.5546875" style="52" customWidth="1"/>
    <col min="18" max="16384" width="9.109375" style="52"/>
  </cols>
  <sheetData>
    <row r="1" spans="1:17" x14ac:dyDescent="0.25">
      <c r="A1" s="51"/>
      <c r="Q1" s="53"/>
    </row>
    <row r="2" spans="1:17" x14ac:dyDescent="0.25">
      <c r="A2" s="111" t="s">
        <v>377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54"/>
    </row>
    <row r="3" spans="1:17" x14ac:dyDescent="0.25">
      <c r="A3" s="112" t="s">
        <v>378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55"/>
    </row>
    <row r="4" spans="1:17" ht="13.8" thickBot="1" x14ac:dyDescent="0.3">
      <c r="A4" s="56"/>
      <c r="B4" s="56"/>
      <c r="C4" s="56"/>
      <c r="D4" s="56"/>
      <c r="E4" s="56"/>
      <c r="F4" s="57"/>
      <c r="G4" s="57"/>
      <c r="H4" s="57"/>
      <c r="I4" s="57"/>
      <c r="J4" s="56"/>
      <c r="K4" s="56"/>
      <c r="L4" s="56"/>
      <c r="M4" s="56"/>
      <c r="N4" s="56"/>
      <c r="O4" s="56"/>
      <c r="P4" s="56"/>
      <c r="Q4" s="55"/>
    </row>
    <row r="5" spans="1:17" ht="13.8" thickBot="1" x14ac:dyDescent="0.3">
      <c r="A5" s="113" t="s">
        <v>379</v>
      </c>
      <c r="B5" s="117" t="s">
        <v>380</v>
      </c>
      <c r="C5" s="118"/>
      <c r="D5" s="118"/>
      <c r="E5" s="118"/>
      <c r="F5" s="117" t="s">
        <v>381</v>
      </c>
      <c r="G5" s="118"/>
      <c r="H5" s="118"/>
      <c r="I5" s="119"/>
      <c r="J5" s="117" t="s">
        <v>382</v>
      </c>
      <c r="K5" s="118"/>
      <c r="L5" s="118"/>
      <c r="M5" s="119"/>
      <c r="N5" s="117"/>
      <c r="O5" s="119"/>
      <c r="P5" s="120" t="s">
        <v>383</v>
      </c>
    </row>
    <row r="6" spans="1:17" ht="53.4" thickBot="1" x14ac:dyDescent="0.3">
      <c r="A6" s="114"/>
      <c r="B6" s="123" t="s">
        <v>384</v>
      </c>
      <c r="C6" s="124"/>
      <c r="D6" s="59" t="s">
        <v>385</v>
      </c>
      <c r="E6" s="60" t="s">
        <v>386</v>
      </c>
      <c r="F6" s="61" t="s">
        <v>387</v>
      </c>
      <c r="G6" s="62" t="s">
        <v>388</v>
      </c>
      <c r="H6" s="56" t="s">
        <v>389</v>
      </c>
      <c r="I6" s="63" t="s">
        <v>390</v>
      </c>
      <c r="J6" s="61" t="s">
        <v>387</v>
      </c>
      <c r="K6" s="62" t="s">
        <v>388</v>
      </c>
      <c r="L6" s="64" t="s">
        <v>389</v>
      </c>
      <c r="M6" s="65" t="s">
        <v>390</v>
      </c>
      <c r="N6" s="109" t="s">
        <v>391</v>
      </c>
      <c r="O6" s="110"/>
      <c r="P6" s="121"/>
    </row>
    <row r="7" spans="1:17" ht="13.8" thickBot="1" x14ac:dyDescent="0.3">
      <c r="A7" s="115"/>
      <c r="B7" s="66"/>
      <c r="C7" s="66"/>
      <c r="D7" s="67"/>
      <c r="E7" s="67"/>
      <c r="F7" s="57" t="s">
        <v>392</v>
      </c>
      <c r="G7" s="57" t="s">
        <v>392</v>
      </c>
      <c r="H7" s="57"/>
      <c r="I7" s="68"/>
      <c r="J7" s="57" t="s">
        <v>392</v>
      </c>
      <c r="K7" s="57" t="s">
        <v>392</v>
      </c>
      <c r="L7" s="69"/>
      <c r="M7" s="70"/>
      <c r="N7" s="59" t="s">
        <v>393</v>
      </c>
      <c r="O7" s="59" t="s">
        <v>394</v>
      </c>
      <c r="P7" s="122"/>
    </row>
    <row r="8" spans="1:17" ht="13.8" thickBot="1" x14ac:dyDescent="0.3">
      <c r="A8" s="116"/>
      <c r="B8" s="71" t="s">
        <v>105</v>
      </c>
      <c r="C8" s="71" t="s">
        <v>106</v>
      </c>
      <c r="D8" s="72" t="s">
        <v>395</v>
      </c>
      <c r="E8" s="72" t="s">
        <v>395</v>
      </c>
      <c r="F8" s="56" t="s">
        <v>393</v>
      </c>
      <c r="G8" s="56" t="s">
        <v>393</v>
      </c>
      <c r="H8" s="56" t="s">
        <v>395</v>
      </c>
      <c r="I8" s="63" t="s">
        <v>396</v>
      </c>
      <c r="J8" s="56" t="s">
        <v>393</v>
      </c>
      <c r="K8" s="56" t="s">
        <v>393</v>
      </c>
      <c r="L8" s="56" t="s">
        <v>395</v>
      </c>
      <c r="M8" s="63" t="s">
        <v>396</v>
      </c>
      <c r="N8" s="59" t="s">
        <v>397</v>
      </c>
      <c r="O8" s="59" t="s">
        <v>396</v>
      </c>
      <c r="P8" s="59" t="s">
        <v>396</v>
      </c>
    </row>
    <row r="9" spans="1:17" x14ac:dyDescent="0.25">
      <c r="A9" s="73"/>
      <c r="B9" s="74"/>
      <c r="C9" s="57"/>
      <c r="D9" s="57"/>
      <c r="E9" s="68"/>
      <c r="F9" s="57"/>
      <c r="G9" s="57"/>
      <c r="H9" s="57"/>
      <c r="I9" s="68"/>
      <c r="J9" s="57"/>
      <c r="K9" s="57"/>
      <c r="L9" s="57"/>
      <c r="M9" s="68"/>
      <c r="N9" s="74"/>
      <c r="O9" s="68"/>
      <c r="P9" s="68"/>
    </row>
    <row r="10" spans="1:17" x14ac:dyDescent="0.25">
      <c r="A10" s="75">
        <v>1</v>
      </c>
      <c r="B10" s="76">
        <v>3300</v>
      </c>
      <c r="C10" s="77">
        <v>4600</v>
      </c>
      <c r="D10" s="78">
        <v>0.25</v>
      </c>
      <c r="E10" s="79">
        <v>1.1000000000000001</v>
      </c>
      <c r="F10" s="78"/>
      <c r="G10" s="80">
        <v>280</v>
      </c>
      <c r="H10" s="80" t="s">
        <v>398</v>
      </c>
      <c r="I10" s="81">
        <v>1054746</v>
      </c>
      <c r="J10" s="78"/>
      <c r="K10" s="80">
        <v>45</v>
      </c>
      <c r="L10" s="80" t="s">
        <v>413</v>
      </c>
      <c r="M10" s="81">
        <v>1126113</v>
      </c>
      <c r="N10" s="82">
        <f>F10+G10+J10+K10</f>
        <v>325</v>
      </c>
      <c r="O10" s="83">
        <f>I10+M10</f>
        <v>2180859</v>
      </c>
      <c r="P10" s="81">
        <v>-3117</v>
      </c>
    </row>
    <row r="11" spans="1:17" x14ac:dyDescent="0.25">
      <c r="A11" s="75"/>
      <c r="B11" s="76"/>
      <c r="C11" s="77"/>
      <c r="D11" s="78"/>
      <c r="E11" s="79"/>
      <c r="F11" s="78"/>
      <c r="G11" s="84"/>
      <c r="H11" s="84"/>
      <c r="I11" s="85"/>
      <c r="J11" s="78"/>
      <c r="K11" s="84"/>
      <c r="L11" s="84"/>
      <c r="M11" s="85"/>
      <c r="N11" s="82"/>
      <c r="O11" s="83"/>
      <c r="P11" s="85"/>
    </row>
    <row r="12" spans="1:17" x14ac:dyDescent="0.25">
      <c r="A12" s="82">
        <v>2</v>
      </c>
      <c r="B12" s="76">
        <v>3300</v>
      </c>
      <c r="C12" s="77">
        <v>4600</v>
      </c>
      <c r="D12" s="86">
        <v>0.5</v>
      </c>
      <c r="E12" s="79">
        <v>0.5</v>
      </c>
      <c r="F12" s="87"/>
      <c r="G12" s="88">
        <v>280</v>
      </c>
      <c r="H12" s="80" t="s">
        <v>399</v>
      </c>
      <c r="I12" s="89">
        <v>1133860</v>
      </c>
      <c r="J12" s="87"/>
      <c r="K12" s="88">
        <v>45</v>
      </c>
      <c r="L12" s="80" t="s">
        <v>400</v>
      </c>
      <c r="M12" s="89">
        <v>990129</v>
      </c>
      <c r="N12" s="82">
        <f>F12+G12+J12+K12</f>
        <v>325</v>
      </c>
      <c r="O12" s="83">
        <f>I12+M12</f>
        <v>2123989</v>
      </c>
      <c r="P12" s="90">
        <v>-59986</v>
      </c>
    </row>
    <row r="13" spans="1:17" x14ac:dyDescent="0.25">
      <c r="A13" s="91"/>
      <c r="B13" s="74"/>
      <c r="C13" s="57"/>
      <c r="D13" s="57"/>
      <c r="E13" s="68"/>
      <c r="F13" s="74"/>
      <c r="G13" s="92"/>
      <c r="H13" s="92"/>
      <c r="I13" s="93"/>
      <c r="J13" s="74"/>
      <c r="K13" s="92"/>
      <c r="L13" s="92"/>
      <c r="M13" s="93"/>
      <c r="N13" s="74"/>
      <c r="O13" s="83"/>
      <c r="P13" s="94"/>
    </row>
    <row r="14" spans="1:17" x14ac:dyDescent="0.25">
      <c r="A14" s="75">
        <v>3</v>
      </c>
      <c r="B14" s="76">
        <v>3400</v>
      </c>
      <c r="C14" s="77">
        <v>4700</v>
      </c>
      <c r="D14" s="78">
        <v>0.25</v>
      </c>
      <c r="E14" s="79">
        <v>1</v>
      </c>
      <c r="F14" s="78"/>
      <c r="G14" s="80">
        <v>280</v>
      </c>
      <c r="H14" s="80" t="s">
        <v>401</v>
      </c>
      <c r="I14" s="89">
        <v>1030327</v>
      </c>
      <c r="J14" s="75"/>
      <c r="K14" s="80">
        <v>45</v>
      </c>
      <c r="L14" s="80" t="s">
        <v>402</v>
      </c>
      <c r="M14" s="89">
        <v>1224753</v>
      </c>
      <c r="N14" s="82">
        <f>F14+G14+J14+K14</f>
        <v>325</v>
      </c>
      <c r="O14" s="83">
        <f>I14+M14</f>
        <v>2255080</v>
      </c>
      <c r="P14" s="81">
        <v>71104</v>
      </c>
    </row>
    <row r="15" spans="1:17" x14ac:dyDescent="0.25">
      <c r="A15" s="91"/>
      <c r="B15" s="95"/>
      <c r="C15" s="96"/>
      <c r="D15" s="57"/>
      <c r="E15" s="68"/>
      <c r="F15" s="97"/>
      <c r="G15" s="98"/>
      <c r="H15" s="98"/>
      <c r="I15" s="94"/>
      <c r="J15" s="58"/>
      <c r="K15" s="98"/>
      <c r="L15" s="98"/>
      <c r="M15" s="94"/>
      <c r="N15" s="97"/>
      <c r="O15" s="83"/>
      <c r="P15" s="99"/>
    </row>
    <row r="16" spans="1:17" x14ac:dyDescent="0.25">
      <c r="A16" s="75">
        <v>4</v>
      </c>
      <c r="B16" s="76">
        <v>3500</v>
      </c>
      <c r="C16" s="77">
        <v>4800</v>
      </c>
      <c r="D16" s="86">
        <v>0.25</v>
      </c>
      <c r="E16" s="79">
        <v>0.25</v>
      </c>
      <c r="F16" s="78"/>
      <c r="G16" s="80">
        <v>280</v>
      </c>
      <c r="H16" s="80" t="s">
        <v>403</v>
      </c>
      <c r="I16" s="89">
        <v>966801</v>
      </c>
      <c r="J16" s="78"/>
      <c r="K16" s="80">
        <v>45</v>
      </c>
      <c r="L16" s="80" t="s">
        <v>404</v>
      </c>
      <c r="M16" s="89">
        <v>1333834</v>
      </c>
      <c r="N16" s="82">
        <f>F16+G16+J16+K16</f>
        <v>325</v>
      </c>
      <c r="O16" s="83">
        <f>I16+M16</f>
        <v>2300635</v>
      </c>
      <c r="P16" s="81">
        <v>116600</v>
      </c>
    </row>
    <row r="17" spans="1:16" ht="13.8" thickBot="1" x14ac:dyDescent="0.3">
      <c r="A17" s="100"/>
      <c r="B17" s="100"/>
      <c r="C17" s="101"/>
      <c r="D17" s="101"/>
      <c r="E17" s="102"/>
      <c r="F17" s="101"/>
      <c r="G17" s="101"/>
      <c r="H17" s="103"/>
      <c r="I17" s="104"/>
      <c r="J17" s="103"/>
      <c r="K17" s="103"/>
      <c r="L17" s="103"/>
      <c r="M17" s="104"/>
      <c r="N17" s="105"/>
      <c r="O17" s="104"/>
      <c r="P17" s="104"/>
    </row>
    <row r="18" spans="1:16" x14ac:dyDescent="0.25">
      <c r="A18" s="106"/>
      <c r="B18" s="106"/>
      <c r="C18" s="106"/>
      <c r="D18" s="106"/>
      <c r="E18" s="106"/>
      <c r="N18" s="106"/>
    </row>
    <row r="19" spans="1:16" x14ac:dyDescent="0.25">
      <c r="A19" s="51" t="s">
        <v>405</v>
      </c>
    </row>
    <row r="21" spans="1:16" s="108" customFormat="1" x14ac:dyDescent="0.25">
      <c r="A21" s="107" t="s">
        <v>406</v>
      </c>
      <c r="B21" s="52" t="s">
        <v>425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s="108" customFormat="1" x14ac:dyDescent="0.25">
      <c r="A22" s="107" t="s">
        <v>407</v>
      </c>
      <c r="B22" s="52" t="s">
        <v>416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16" s="108" customFormat="1" x14ac:dyDescent="0.25">
      <c r="A23" s="107" t="s">
        <v>408</v>
      </c>
      <c r="B23" s="52" t="s">
        <v>415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6" s="108" customFormat="1" x14ac:dyDescent="0.25">
      <c r="A24" s="107" t="s">
        <v>409</v>
      </c>
      <c r="B24" s="52" t="s">
        <v>414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6" s="108" customFormat="1" x14ac:dyDescent="0.25">
      <c r="A25" s="107" t="s">
        <v>410</v>
      </c>
      <c r="B25" s="52" t="s">
        <v>419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x14ac:dyDescent="0.25">
      <c r="A26" s="107" t="s">
        <v>424</v>
      </c>
      <c r="B26" s="52" t="s">
        <v>423</v>
      </c>
    </row>
  </sheetData>
  <mergeCells count="10">
    <mergeCell ref="N6:O6"/>
    <mergeCell ref="A2:P2"/>
    <mergeCell ref="A3:P3"/>
    <mergeCell ref="A5:A8"/>
    <mergeCell ref="B5:E5"/>
    <mergeCell ref="F5:I5"/>
    <mergeCell ref="J5:M5"/>
    <mergeCell ref="N5:O5"/>
    <mergeCell ref="P5:P7"/>
    <mergeCell ref="B6:C6"/>
  </mergeCells>
  <pageMargins left="0.7" right="0.7" top="0.75" bottom="0.75" header="0.3" footer="0.3"/>
  <pageSetup paperSize="9" orientation="portrait" r:id="rId1"/>
  <ignoredErrors>
    <ignoredError sqref="A21:A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workbookViewId="0">
      <selection activeCell="B3" sqref="B3"/>
    </sheetView>
  </sheetViews>
  <sheetFormatPr defaultColWidth="9.109375" defaultRowHeight="13.8" x14ac:dyDescent="0.25"/>
  <cols>
    <col min="1" max="1" width="1.88671875" style="50" customWidth="1"/>
    <col min="2" max="2" width="57.6640625" style="50" customWidth="1"/>
    <col min="3" max="3" width="1.5546875" style="50" customWidth="1"/>
    <col min="4" max="4" width="12.5546875" style="50" customWidth="1"/>
    <col min="5" max="5" width="0.88671875" style="50" customWidth="1"/>
    <col min="6" max="6" width="11" style="50" customWidth="1"/>
    <col min="7" max="7" width="0.88671875" style="50" customWidth="1"/>
    <col min="8" max="8" width="10.44140625" style="50" customWidth="1"/>
    <col min="9" max="10" width="2.44140625" style="50" customWidth="1"/>
    <col min="11" max="11" width="12.5546875" style="50" customWidth="1"/>
    <col min="12" max="12" width="0.88671875" style="50" customWidth="1"/>
    <col min="13" max="13" width="11" style="50" customWidth="1"/>
    <col min="14" max="14" width="0.88671875" style="50" customWidth="1"/>
    <col min="15" max="15" width="10.44140625" style="50" customWidth="1"/>
    <col min="16" max="17" width="2.44140625" style="50" customWidth="1"/>
    <col min="18" max="16384" width="9.109375" style="50"/>
  </cols>
  <sheetData>
    <row r="1" spans="1:17" ht="18.75" customHeight="1" x14ac:dyDescent="0.25">
      <c r="A1" s="125" t="s">
        <v>355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ht="12" customHeight="1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15" thickTop="1" thickBot="1" x14ac:dyDescent="0.3">
      <c r="A3" s="23"/>
      <c r="B3" s="22" t="s">
        <v>356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6.75" customHeight="1" thickTop="1" thickBo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5" thickTop="1" thickBot="1" x14ac:dyDescent="0.3">
      <c r="A5" s="23"/>
      <c r="B5" s="22" t="s">
        <v>328</v>
      </c>
      <c r="C5" s="23"/>
      <c r="D5" s="20">
        <f>VLOOKUP(B$3,Data!$B$10:$BC$335,2,FALSE)</f>
        <v>0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6.75" customHeight="1" thickTop="1" thickBo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15" thickTop="1" thickBot="1" x14ac:dyDescent="0.3">
      <c r="A7" s="23"/>
      <c r="B7" s="22" t="s">
        <v>155</v>
      </c>
      <c r="C7" s="23"/>
      <c r="D7" s="20">
        <f>VLOOKUP($B$3,Data!$B$10:$BC$335,3,FALSE)</f>
        <v>0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6.75" customHeight="1" thickTop="1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15.75" customHeight="1" thickTop="1" thickBot="1" x14ac:dyDescent="0.3">
      <c r="A9" s="23"/>
      <c r="B9" s="45" t="s">
        <v>367</v>
      </c>
      <c r="C9" s="23"/>
      <c r="D9" s="21">
        <f>VLOOKUP(B$3,Data!$B$10:$BC$335,6,FALSE)</f>
        <v>0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6.75" customHeight="1" thickTop="1" x14ac:dyDescent="0.25">
      <c r="A10" s="23"/>
      <c r="B10" s="24"/>
      <c r="C10" s="24"/>
      <c r="D10" s="24"/>
      <c r="E10" s="24"/>
      <c r="F10" s="23"/>
      <c r="G10" s="23"/>
      <c r="H10" s="23"/>
      <c r="I10" s="23"/>
      <c r="J10" s="23"/>
      <c r="K10" s="24"/>
      <c r="L10" s="24"/>
      <c r="M10" s="23"/>
      <c r="N10" s="23"/>
      <c r="O10" s="23"/>
      <c r="P10" s="23"/>
      <c r="Q10" s="23"/>
    </row>
    <row r="11" spans="1:17" ht="43.2" customHeight="1" x14ac:dyDescent="0.25">
      <c r="A11" s="23"/>
      <c r="B11" s="24"/>
      <c r="C11" s="24"/>
      <c r="D11" s="128" t="s">
        <v>417</v>
      </c>
      <c r="E11" s="128"/>
      <c r="F11" s="128"/>
      <c r="G11" s="128"/>
      <c r="H11" s="128"/>
      <c r="I11" s="128"/>
      <c r="J11" s="23"/>
      <c r="K11" s="129" t="s">
        <v>418</v>
      </c>
      <c r="L11" s="130"/>
      <c r="M11" s="130"/>
      <c r="N11" s="130"/>
      <c r="O11" s="130"/>
      <c r="P11" s="130"/>
      <c r="Q11" s="23"/>
    </row>
    <row r="12" spans="1:17" ht="12.75" customHeight="1" x14ac:dyDescent="0.25">
      <c r="A12" s="23"/>
      <c r="B12" s="23"/>
      <c r="C12" s="23"/>
      <c r="D12" s="131" t="s">
        <v>420</v>
      </c>
      <c r="E12" s="25"/>
      <c r="F12" s="131" t="s">
        <v>421</v>
      </c>
      <c r="G12" s="23"/>
      <c r="H12" s="131" t="s">
        <v>422</v>
      </c>
      <c r="I12" s="131"/>
      <c r="J12" s="23"/>
      <c r="K12" s="131" t="s">
        <v>420</v>
      </c>
      <c r="L12" s="25"/>
      <c r="M12" s="131" t="s">
        <v>421</v>
      </c>
      <c r="N12" s="23"/>
      <c r="O12" s="131" t="s">
        <v>422</v>
      </c>
      <c r="P12" s="131"/>
      <c r="Q12" s="23"/>
    </row>
    <row r="13" spans="1:17" ht="12.75" customHeight="1" x14ac:dyDescent="0.25">
      <c r="A13" s="23"/>
      <c r="B13" s="24"/>
      <c r="C13" s="24"/>
      <c r="D13" s="131"/>
      <c r="E13" s="24"/>
      <c r="F13" s="131"/>
      <c r="G13" s="23"/>
      <c r="H13" s="131"/>
      <c r="I13" s="131"/>
      <c r="J13" s="23"/>
      <c r="K13" s="131"/>
      <c r="L13" s="24"/>
      <c r="M13" s="131"/>
      <c r="N13" s="23"/>
      <c r="O13" s="131"/>
      <c r="P13" s="131"/>
      <c r="Q13" s="23"/>
    </row>
    <row r="14" spans="1:17" ht="15.6" x14ac:dyDescent="0.3">
      <c r="A14" s="26" t="s">
        <v>351</v>
      </c>
      <c r="B14" s="23"/>
      <c r="C14" s="23"/>
      <c r="D14" s="131"/>
      <c r="E14" s="39"/>
      <c r="F14" s="131"/>
      <c r="G14" s="39"/>
      <c r="H14" s="131"/>
      <c r="I14" s="131"/>
      <c r="J14" s="39"/>
      <c r="K14" s="131"/>
      <c r="L14" s="39"/>
      <c r="M14" s="131"/>
      <c r="N14" s="39"/>
      <c r="O14" s="131"/>
      <c r="P14" s="131"/>
      <c r="Q14" s="39"/>
    </row>
    <row r="15" spans="1:17" ht="7.5" customHeight="1" x14ac:dyDescent="0.25">
      <c r="A15" s="23"/>
      <c r="B15" s="23"/>
      <c r="C15" s="23"/>
      <c r="D15" s="25"/>
      <c r="E15" s="25"/>
      <c r="F15" s="23"/>
      <c r="G15" s="23"/>
      <c r="H15" s="23"/>
      <c r="I15" s="23"/>
      <c r="J15" s="23"/>
      <c r="K15" s="25"/>
      <c r="L15" s="25"/>
      <c r="M15" s="23"/>
      <c r="N15" s="23"/>
      <c r="O15" s="23"/>
      <c r="P15" s="23"/>
      <c r="Q15" s="23"/>
    </row>
    <row r="16" spans="1:17" ht="44.25" customHeight="1" x14ac:dyDescent="0.25">
      <c r="A16" s="23"/>
      <c r="B16" s="27" t="s">
        <v>373</v>
      </c>
      <c r="C16" s="27"/>
      <c r="D16" s="40">
        <f>VLOOKUP($B$3,Data!$B$10:$BC$335,8,FALSE)</f>
        <v>0</v>
      </c>
      <c r="E16" s="41"/>
      <c r="F16" s="40">
        <f>VLOOKUP($B$3,Data!$B$10:$BC$335,9,FALSE)</f>
        <v>0</v>
      </c>
      <c r="G16" s="41"/>
      <c r="H16" s="132">
        <f>VLOOKUP($B$3,Data!$B$10:$BC$335,10,FALSE)</f>
        <v>0</v>
      </c>
      <c r="I16" s="132"/>
      <c r="J16" s="23"/>
      <c r="K16" s="40">
        <f>VLOOKUP($B$3,Data!$B$10:$BC$335,13,FALSE)</f>
        <v>0</v>
      </c>
      <c r="L16" s="41"/>
      <c r="M16" s="40">
        <f>VLOOKUP($B$3,Data!$B$10:$BC$335,14,FALSE)</f>
        <v>0</v>
      </c>
      <c r="N16" s="41"/>
      <c r="O16" s="132">
        <f>VLOOKUP($B$3,Data!$B$10:$BC$335,15,FALSE)</f>
        <v>0</v>
      </c>
      <c r="P16" s="132"/>
      <c r="Q16" s="23"/>
    </row>
    <row r="17" spans="1:17" ht="7.5" customHeight="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15.6" x14ac:dyDescent="0.3">
      <c r="A18" s="23"/>
      <c r="B18" s="33"/>
      <c r="C18" s="23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</row>
    <row r="19" spans="1:17" ht="15.75" customHeight="1" x14ac:dyDescent="0.3">
      <c r="A19" s="28" t="s">
        <v>352</v>
      </c>
      <c r="B19" s="29"/>
      <c r="C19" s="29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</row>
    <row r="20" spans="1:17" ht="7.5" customHeight="1" x14ac:dyDescent="0.25">
      <c r="A20" s="23"/>
      <c r="B20" s="23"/>
      <c r="C20" s="23"/>
      <c r="D20" s="25"/>
      <c r="E20" s="25"/>
      <c r="F20" s="23"/>
      <c r="G20" s="23"/>
      <c r="H20" s="23"/>
      <c r="I20" s="23"/>
      <c r="J20" s="23"/>
      <c r="K20" s="25"/>
      <c r="L20" s="25"/>
      <c r="M20" s="23"/>
      <c r="N20" s="23"/>
      <c r="O20" s="23"/>
      <c r="P20" s="23"/>
      <c r="Q20" s="23"/>
    </row>
    <row r="21" spans="1:17" ht="42.75" customHeight="1" x14ac:dyDescent="0.25">
      <c r="A21" s="29"/>
      <c r="B21" s="31" t="s">
        <v>374</v>
      </c>
      <c r="C21" s="32"/>
      <c r="D21" s="42">
        <f>VLOOKUP($B$3,Data!$B$10:$BC$335,20,FALSE)</f>
        <v>0</v>
      </c>
      <c r="E21" s="43"/>
      <c r="F21" s="42">
        <f>VLOOKUP($B$3,Data!$B$10:$BC$335,21,FALSE)</f>
        <v>0</v>
      </c>
      <c r="G21" s="43"/>
      <c r="H21" s="127">
        <f>VLOOKUP($B$3,Data!$B$10:$BC$335,22,FALSE)</f>
        <v>0</v>
      </c>
      <c r="I21" s="127"/>
      <c r="J21" s="29"/>
      <c r="K21" s="42">
        <f>VLOOKUP($B$3,Data!$B$10:$BC$335,25,FALSE)</f>
        <v>0</v>
      </c>
      <c r="L21" s="43"/>
      <c r="M21" s="42">
        <f>VLOOKUP($B$3,Data!$B$10:$BC$335,26,FALSE)</f>
        <v>0</v>
      </c>
      <c r="N21" s="43"/>
      <c r="O21" s="127">
        <f>VLOOKUP($B$3,Data!$B$10:$BC$335,27,FALSE)</f>
        <v>0</v>
      </c>
      <c r="P21" s="127"/>
      <c r="Q21" s="29"/>
    </row>
    <row r="22" spans="1:17" ht="7.5" customHeigh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5.6" x14ac:dyDescent="0.3">
      <c r="A23" s="29"/>
      <c r="B23" s="33"/>
      <c r="C23" s="29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</row>
    <row r="24" spans="1:17" ht="15.75" customHeight="1" x14ac:dyDescent="0.3">
      <c r="A24" s="28" t="s">
        <v>353</v>
      </c>
      <c r="B24" s="29"/>
      <c r="C24" s="29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</row>
    <row r="25" spans="1:17" ht="7.5" customHeight="1" x14ac:dyDescent="0.25">
      <c r="A25" s="29"/>
      <c r="B25" s="29"/>
      <c r="C25" s="29"/>
      <c r="D25" s="30"/>
      <c r="E25" s="30"/>
      <c r="F25" s="29"/>
      <c r="G25" s="29"/>
      <c r="H25" s="29"/>
      <c r="I25" s="29"/>
      <c r="J25" s="29"/>
      <c r="K25" s="30"/>
      <c r="L25" s="30"/>
      <c r="M25" s="29"/>
      <c r="N25" s="29"/>
      <c r="O25" s="29"/>
      <c r="P25" s="29"/>
      <c r="Q25" s="29"/>
    </row>
    <row r="26" spans="1:17" ht="42.75" customHeight="1" x14ac:dyDescent="0.25">
      <c r="A26" s="29"/>
      <c r="B26" s="31" t="s">
        <v>375</v>
      </c>
      <c r="C26" s="32"/>
      <c r="D26" s="42">
        <f>VLOOKUP($B$3,Data!$B$10:$BC$335,32,FALSE)</f>
        <v>0</v>
      </c>
      <c r="E26" s="43"/>
      <c r="F26" s="42">
        <f>VLOOKUP($B$3,Data!$B$10:$BC$335,33,FALSE)</f>
        <v>0</v>
      </c>
      <c r="G26" s="43"/>
      <c r="H26" s="127">
        <f>VLOOKUP($B$3,Data!$B$10:$BC$335,34,FALSE)</f>
        <v>0</v>
      </c>
      <c r="I26" s="127"/>
      <c r="J26" s="29"/>
      <c r="K26" s="42">
        <f>VLOOKUP($B$3,Data!$B$10:$BC$335,37,FALSE)</f>
        <v>0</v>
      </c>
      <c r="L26" s="43"/>
      <c r="M26" s="42">
        <f>VLOOKUP($B$3,Data!$B$10:$BC$335,38,FALSE)</f>
        <v>0</v>
      </c>
      <c r="N26" s="43"/>
      <c r="O26" s="127">
        <f>VLOOKUP($B$3,Data!$B$10:$BC$335,39,FALSE)</f>
        <v>0</v>
      </c>
      <c r="P26" s="127"/>
      <c r="Q26" s="29"/>
    </row>
    <row r="27" spans="1:17" ht="7.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5.75" customHeight="1" x14ac:dyDescent="0.3">
      <c r="A28" s="29"/>
      <c r="B28" s="33"/>
      <c r="C28" s="29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</row>
    <row r="29" spans="1:17" ht="15.6" x14ac:dyDescent="0.3">
      <c r="A29" s="28" t="s">
        <v>354</v>
      </c>
      <c r="B29" s="29"/>
      <c r="C29" s="29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</row>
    <row r="30" spans="1:17" ht="7.5" customHeight="1" x14ac:dyDescent="0.25">
      <c r="A30" s="29"/>
      <c r="B30" s="29"/>
      <c r="C30" s="29"/>
      <c r="D30" s="30"/>
      <c r="E30" s="30"/>
      <c r="F30" s="29"/>
      <c r="G30" s="29"/>
      <c r="H30" s="29"/>
      <c r="I30" s="29"/>
      <c r="J30" s="29"/>
      <c r="K30" s="30"/>
      <c r="L30" s="30"/>
      <c r="M30" s="29"/>
      <c r="N30" s="29"/>
      <c r="O30" s="29"/>
      <c r="P30" s="29"/>
      <c r="Q30" s="29"/>
    </row>
    <row r="31" spans="1:17" ht="42.75" customHeight="1" x14ac:dyDescent="0.25">
      <c r="A31" s="29"/>
      <c r="B31" s="31" t="s">
        <v>376</v>
      </c>
      <c r="C31" s="32"/>
      <c r="D31" s="42">
        <f>VLOOKUP($B$3,Data!$B$10:$BC$335,44,FALSE)</f>
        <v>0</v>
      </c>
      <c r="E31" s="43"/>
      <c r="F31" s="42">
        <f>VLOOKUP($B$3,Data!$B$10:$BC$335,45,FALSE)</f>
        <v>0</v>
      </c>
      <c r="G31" s="43"/>
      <c r="H31" s="127">
        <f>VLOOKUP($B$3,Data!$B$10:$BC$335,46,FALSE)</f>
        <v>0</v>
      </c>
      <c r="I31" s="127"/>
      <c r="J31" s="29"/>
      <c r="K31" s="42">
        <f>VLOOKUP($B$3,Data!$B$10:$BC$335,49,FALSE)</f>
        <v>0</v>
      </c>
      <c r="L31" s="43"/>
      <c r="M31" s="42">
        <f>VLOOKUP($B$3,Data!$B$10:$BC$335,50,FALSE)</f>
        <v>0</v>
      </c>
      <c r="N31" s="43"/>
      <c r="O31" s="127">
        <f>VLOOKUP($B$3,Data!$B$10:$BC$335,51,FALSE)</f>
        <v>0</v>
      </c>
      <c r="P31" s="127"/>
      <c r="Q31" s="29"/>
    </row>
    <row r="32" spans="1:17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</sheetData>
  <mergeCells count="29">
    <mergeCell ref="H16:I16"/>
    <mergeCell ref="D29:J29"/>
    <mergeCell ref="D12:D14"/>
    <mergeCell ref="F12:F14"/>
    <mergeCell ref="H12:I14"/>
    <mergeCell ref="D18:J18"/>
    <mergeCell ref="D23:J23"/>
    <mergeCell ref="D28:J28"/>
    <mergeCell ref="H31:I31"/>
    <mergeCell ref="D19:J19"/>
    <mergeCell ref="H21:I21"/>
    <mergeCell ref="D24:J24"/>
    <mergeCell ref="H26:I26"/>
    <mergeCell ref="A1:Q1"/>
    <mergeCell ref="K28:Q28"/>
    <mergeCell ref="K29:Q29"/>
    <mergeCell ref="O31:P31"/>
    <mergeCell ref="D11:I11"/>
    <mergeCell ref="K11:P11"/>
    <mergeCell ref="K19:Q19"/>
    <mergeCell ref="O21:P21"/>
    <mergeCell ref="K23:Q23"/>
    <mergeCell ref="K24:Q24"/>
    <mergeCell ref="O26:P26"/>
    <mergeCell ref="K12:K14"/>
    <mergeCell ref="M12:M14"/>
    <mergeCell ref="O12:P14"/>
    <mergeCell ref="O16:P16"/>
    <mergeCell ref="K18:Q18"/>
  </mergeCells>
  <pageMargins left="0.25" right="0.25" top="0.75" bottom="0.75" header="0.3" footer="0.3"/>
  <pageSetup paperSize="9" scale="8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Data!$B$10:$B$335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C6BB"/>
  </sheetPr>
  <dimension ref="A1:BD335"/>
  <sheetViews>
    <sheetView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5" sqref="B5"/>
    </sheetView>
  </sheetViews>
  <sheetFormatPr defaultColWidth="9.109375" defaultRowHeight="14.4" x14ac:dyDescent="0.3"/>
  <cols>
    <col min="1" max="1" width="9.109375" style="2"/>
    <col min="2" max="2" width="51.88671875" style="2" customWidth="1"/>
    <col min="3" max="3" width="9.109375" style="2"/>
    <col min="4" max="4" width="20.33203125" style="2" customWidth="1"/>
    <col min="5" max="5" width="16.33203125" style="2" customWidth="1"/>
    <col min="6" max="6" width="1" style="1" customWidth="1"/>
    <col min="7" max="7" width="12.6640625" style="2" customWidth="1"/>
    <col min="8" max="8" width="1" style="2" customWidth="1"/>
    <col min="9" max="9" width="15.44140625" style="2" customWidth="1"/>
    <col min="10" max="10" width="11.5546875" style="2" customWidth="1"/>
    <col min="11" max="11" width="10.88671875" style="2" customWidth="1"/>
    <col min="12" max="12" width="10.6640625" style="2" customWidth="1"/>
    <col min="13" max="13" width="1" style="2" customWidth="1"/>
    <col min="14" max="14" width="15.44140625" style="2" customWidth="1"/>
    <col min="15" max="15" width="11.5546875" style="2" customWidth="1"/>
    <col min="16" max="16" width="10.88671875" style="2" customWidth="1"/>
    <col min="17" max="17" width="10.6640625" style="2" customWidth="1"/>
    <col min="18" max="18" width="1" style="2" customWidth="1"/>
    <col min="19" max="19" width="12.33203125" style="1" customWidth="1"/>
    <col min="20" max="20" width="1" style="2" customWidth="1"/>
    <col min="21" max="21" width="15.44140625" style="2" customWidth="1"/>
    <col min="22" max="22" width="11.5546875" style="2" customWidth="1"/>
    <col min="23" max="24" width="10.6640625" style="2" customWidth="1"/>
    <col min="25" max="25" width="1" style="2" customWidth="1"/>
    <col min="26" max="26" width="15.44140625" style="2" customWidth="1"/>
    <col min="27" max="27" width="11.5546875" style="2" customWidth="1"/>
    <col min="28" max="28" width="10.88671875" style="2" customWidth="1"/>
    <col min="29" max="29" width="10.6640625" style="2" customWidth="1"/>
    <col min="30" max="30" width="1" style="2" customWidth="1"/>
    <col min="31" max="31" width="12.33203125" style="1" customWidth="1"/>
    <col min="32" max="32" width="1" style="2" customWidth="1"/>
    <col min="33" max="33" width="15.44140625" style="2" customWidth="1"/>
    <col min="34" max="34" width="11.5546875" style="2" customWidth="1"/>
    <col min="35" max="36" width="10.6640625" style="2" customWidth="1"/>
    <col min="37" max="37" width="1" style="2" customWidth="1"/>
    <col min="38" max="38" width="15.44140625" style="2" customWidth="1"/>
    <col min="39" max="39" width="11.5546875" style="2" customWidth="1"/>
    <col min="40" max="40" width="10.88671875" style="2" customWidth="1"/>
    <col min="41" max="41" width="10.6640625" style="2" customWidth="1"/>
    <col min="42" max="42" width="1" style="2" customWidth="1"/>
    <col min="43" max="43" width="12.33203125" style="1" customWidth="1"/>
    <col min="44" max="44" width="1" style="2" customWidth="1"/>
    <col min="45" max="45" width="15.44140625" style="2" customWidth="1"/>
    <col min="46" max="46" width="11.5546875" style="2" customWidth="1"/>
    <col min="47" max="48" width="10.6640625" style="2" customWidth="1"/>
    <col min="49" max="49" width="1" style="2" customWidth="1"/>
    <col min="50" max="50" width="15.44140625" style="2" customWidth="1"/>
    <col min="51" max="51" width="11.5546875" style="2" customWidth="1"/>
    <col min="52" max="52" width="10.88671875" style="2" customWidth="1"/>
    <col min="53" max="53" width="10.6640625" style="2" customWidth="1"/>
    <col min="54" max="54" width="1" style="2" customWidth="1"/>
    <col min="55" max="55" width="12.33203125" style="1" customWidth="1"/>
    <col min="56" max="56" width="1" style="2" customWidth="1"/>
    <col min="57" max="16384" width="9.109375" style="2"/>
  </cols>
  <sheetData>
    <row r="1" spans="1:56" ht="15" customHeight="1" x14ac:dyDescent="0.3">
      <c r="G1" s="9">
        <v>465916025</v>
      </c>
      <c r="H1" s="4"/>
      <c r="I1" s="5" t="s">
        <v>329</v>
      </c>
      <c r="M1" s="4"/>
      <c r="N1" s="6" t="s">
        <v>330</v>
      </c>
      <c r="R1" s="4"/>
      <c r="S1" s="133" t="s">
        <v>331</v>
      </c>
      <c r="T1" s="4"/>
      <c r="U1" s="5" t="s">
        <v>332</v>
      </c>
      <c r="Y1" s="4"/>
      <c r="Z1" s="6" t="s">
        <v>333</v>
      </c>
      <c r="AD1" s="4"/>
      <c r="AE1" s="133" t="s">
        <v>334</v>
      </c>
      <c r="AF1" s="4"/>
      <c r="AG1" s="5" t="s">
        <v>335</v>
      </c>
      <c r="AK1" s="4"/>
      <c r="AL1" s="6" t="s">
        <v>336</v>
      </c>
      <c r="AP1" s="4"/>
      <c r="AQ1" s="133" t="s">
        <v>337</v>
      </c>
      <c r="AR1" s="4"/>
      <c r="AS1" s="5" t="s">
        <v>338</v>
      </c>
      <c r="AX1" s="6" t="s">
        <v>339</v>
      </c>
      <c r="BB1" s="4"/>
      <c r="BC1" s="133" t="s">
        <v>340</v>
      </c>
      <c r="BD1" s="4"/>
    </row>
    <row r="2" spans="1:56" x14ac:dyDescent="0.3">
      <c r="E2" s="2" t="s">
        <v>412</v>
      </c>
      <c r="G2" s="9">
        <v>-4911492</v>
      </c>
      <c r="H2" s="4"/>
      <c r="I2" s="7" t="s">
        <v>341</v>
      </c>
      <c r="J2" s="2">
        <f>COUNTIF(J11:J290,"&gt;1")</f>
        <v>280</v>
      </c>
      <c r="M2" s="4"/>
      <c r="N2" s="7" t="s">
        <v>341</v>
      </c>
      <c r="O2" s="2">
        <f>COUNTIF(O11:O290,"&gt;1")</f>
        <v>280</v>
      </c>
      <c r="R2" s="4"/>
      <c r="S2" s="133"/>
      <c r="T2" s="4"/>
      <c r="U2" s="7" t="s">
        <v>341</v>
      </c>
      <c r="V2" s="2">
        <f>COUNTIF(V11:V290,"&gt;1")</f>
        <v>280</v>
      </c>
      <c r="Y2" s="4"/>
      <c r="Z2" s="7" t="s">
        <v>341</v>
      </c>
      <c r="AA2" s="2">
        <f>COUNTIF(AA11:AA290,"&gt;1")</f>
        <v>280</v>
      </c>
      <c r="AD2" s="4"/>
      <c r="AE2" s="133"/>
      <c r="AF2" s="4"/>
      <c r="AG2" s="7" t="s">
        <v>341</v>
      </c>
      <c r="AH2" s="2">
        <f>COUNTIF(AH11:AH290,"&gt;1")</f>
        <v>280</v>
      </c>
      <c r="AK2" s="4"/>
      <c r="AL2" s="7" t="s">
        <v>341</v>
      </c>
      <c r="AM2" s="2">
        <f>COUNTIF(AM11:AM290,"&gt;1")</f>
        <v>280</v>
      </c>
      <c r="AP2" s="4"/>
      <c r="AQ2" s="133"/>
      <c r="AR2" s="4"/>
      <c r="AS2" s="7" t="s">
        <v>341</v>
      </c>
      <c r="AT2" s="2">
        <f>COUNTIF(AT11:AT290,"&gt;1")</f>
        <v>280</v>
      </c>
      <c r="AW2" s="4"/>
      <c r="AX2" s="7" t="s">
        <v>341</v>
      </c>
      <c r="AY2" s="2">
        <f>COUNTIF(AY11:AY290,"&gt;1")</f>
        <v>280</v>
      </c>
      <c r="BB2" s="4"/>
      <c r="BC2" s="133"/>
      <c r="BD2" s="4"/>
    </row>
    <row r="3" spans="1:56" x14ac:dyDescent="0.3">
      <c r="E3" s="2" t="s">
        <v>411</v>
      </c>
      <c r="G3" s="9">
        <f>SUM(G1:G2)</f>
        <v>461004533</v>
      </c>
      <c r="H3" s="4"/>
      <c r="I3" s="7" t="s">
        <v>342</v>
      </c>
      <c r="J3" s="2">
        <f>COUNTIF(J291:J335,"&gt;1")</f>
        <v>45</v>
      </c>
      <c r="M3" s="4"/>
      <c r="N3" s="7" t="s">
        <v>342</v>
      </c>
      <c r="O3" s="2">
        <f>COUNTIF(O291:O335,"&gt;1")</f>
        <v>45</v>
      </c>
      <c r="R3" s="4"/>
      <c r="S3" s="133"/>
      <c r="T3" s="4"/>
      <c r="U3" s="7" t="s">
        <v>342</v>
      </c>
      <c r="V3" s="2">
        <f>COUNTIF(V291:V335,"&gt;1")</f>
        <v>45</v>
      </c>
      <c r="Y3" s="4"/>
      <c r="Z3" s="7" t="s">
        <v>342</v>
      </c>
      <c r="AA3" s="2">
        <f>COUNTIF(AA291:AA335,"&gt;1")</f>
        <v>45</v>
      </c>
      <c r="AD3" s="4"/>
      <c r="AE3" s="133"/>
      <c r="AF3" s="4"/>
      <c r="AG3" s="7" t="s">
        <v>342</v>
      </c>
      <c r="AH3" s="2">
        <f>COUNTIF(AH291:AH335,"&gt;1")</f>
        <v>45</v>
      </c>
      <c r="AK3" s="4"/>
      <c r="AL3" s="7" t="s">
        <v>342</v>
      </c>
      <c r="AM3" s="2">
        <f>COUNTIF(AM291:AM335,"&gt;1")</f>
        <v>45</v>
      </c>
      <c r="AP3" s="4"/>
      <c r="AQ3" s="133"/>
      <c r="AR3" s="4"/>
      <c r="AS3" s="7" t="s">
        <v>342</v>
      </c>
      <c r="AT3" s="2">
        <f>COUNTIF(AT291:AT335,"&gt;1")</f>
        <v>45</v>
      </c>
      <c r="AW3" s="4"/>
      <c r="AX3" s="7" t="s">
        <v>342</v>
      </c>
      <c r="AY3" s="2">
        <f>COUNTIF(AY291:AY335,"&gt;1")</f>
        <v>45</v>
      </c>
      <c r="BB3" s="4"/>
      <c r="BC3" s="133"/>
      <c r="BD3" s="4"/>
    </row>
    <row r="4" spans="1:56" x14ac:dyDescent="0.3">
      <c r="H4" s="4"/>
      <c r="I4" s="7"/>
      <c r="J4" s="8"/>
      <c r="M4" s="4"/>
      <c r="N4" s="7"/>
      <c r="O4" s="8"/>
      <c r="R4" s="4"/>
      <c r="S4" s="133"/>
      <c r="T4" s="4"/>
      <c r="U4" s="7"/>
      <c r="V4" s="8"/>
      <c r="Y4" s="4"/>
      <c r="Z4" s="7"/>
      <c r="AA4" s="8"/>
      <c r="AD4" s="4"/>
      <c r="AE4" s="133"/>
      <c r="AF4" s="4"/>
      <c r="AG4" s="7"/>
      <c r="AH4" s="8"/>
      <c r="AK4" s="4"/>
      <c r="AL4" s="7"/>
      <c r="AM4" s="8"/>
      <c r="AP4" s="4"/>
      <c r="AQ4" s="133"/>
      <c r="AR4" s="4"/>
      <c r="AS4" s="7"/>
      <c r="AT4" s="8"/>
      <c r="AW4" s="4"/>
      <c r="AX4" s="7"/>
      <c r="AY4" s="8"/>
      <c r="BB4" s="4"/>
      <c r="BC4" s="133"/>
      <c r="BD4" s="4"/>
    </row>
    <row r="5" spans="1:56" x14ac:dyDescent="0.3">
      <c r="B5" s="2" t="s">
        <v>357</v>
      </c>
      <c r="G5" s="9">
        <f>SUM(G11:G335)</f>
        <v>461004532.68456066</v>
      </c>
      <c r="H5" s="4"/>
      <c r="I5" s="9">
        <f>SUM(I11:I335)</f>
        <v>463185391.18371892</v>
      </c>
      <c r="J5" s="9">
        <f>SUM(J11:J335)</f>
        <v>2180858.4991583358</v>
      </c>
      <c r="M5" s="4"/>
      <c r="N5" s="9">
        <f>SUM(N11:N335)</f>
        <v>463135783.77803797</v>
      </c>
      <c r="O5" s="9">
        <f>SUM(O11:O335)</f>
        <v>2131251.0934774326</v>
      </c>
      <c r="R5" s="4"/>
      <c r="S5" s="133"/>
      <c r="T5" s="4"/>
      <c r="U5" s="9">
        <f>SUM(U11:U335)</f>
        <v>463128522.13291544</v>
      </c>
      <c r="V5" s="9">
        <f>SUM(V11:V335)</f>
        <v>2123989.4483550508</v>
      </c>
      <c r="Y5" s="4"/>
      <c r="Z5" s="9">
        <f>SUM(Z11:Z335)</f>
        <v>463128522.13291544</v>
      </c>
      <c r="AA5" s="9">
        <f>SUM(AA11:AA335)</f>
        <v>2123989.4483550517</v>
      </c>
      <c r="AD5" s="4"/>
      <c r="AE5" s="133"/>
      <c r="AF5" s="4"/>
      <c r="AG5" s="9">
        <f>SUM(AG11:AG335)</f>
        <v>463259612.48189259</v>
      </c>
      <c r="AH5" s="9">
        <f>SUM(AH11:AH335)</f>
        <v>2255079.797332136</v>
      </c>
      <c r="AK5" s="4"/>
      <c r="AL5" s="9">
        <f>SUM(AL11:AL335)</f>
        <v>463215413.32897037</v>
      </c>
      <c r="AM5" s="9">
        <f>SUM(AM11:AM335)</f>
        <v>2210880.6444098838</v>
      </c>
      <c r="AP5" s="4"/>
      <c r="AQ5" s="133"/>
      <c r="AR5" s="4"/>
      <c r="AS5" s="9">
        <f>SUM(AS11:AS335)</f>
        <v>463305167.7015813</v>
      </c>
      <c r="AT5" s="9">
        <f>SUM(AT11:AT335)</f>
        <v>2300635.0170209222</v>
      </c>
      <c r="AW5" s="4"/>
      <c r="AX5" s="9">
        <f>SUM(AX11:AX335)</f>
        <v>463305167.7015813</v>
      </c>
      <c r="AY5" s="9">
        <f>SUM(AY11:AY335)</f>
        <v>2300635.0170209203</v>
      </c>
      <c r="BB5" s="4"/>
      <c r="BC5" s="133"/>
      <c r="BD5" s="4"/>
    </row>
    <row r="6" spans="1:56" x14ac:dyDescent="0.3">
      <c r="G6" s="9"/>
      <c r="H6" s="4"/>
      <c r="I6" s="3"/>
      <c r="J6" s="9"/>
      <c r="M6" s="4"/>
      <c r="N6" s="3"/>
      <c r="O6" s="9"/>
      <c r="R6" s="4"/>
      <c r="S6" s="133"/>
      <c r="T6" s="4"/>
      <c r="U6" s="3"/>
      <c r="V6" s="9"/>
      <c r="Y6" s="4"/>
      <c r="Z6" s="3"/>
      <c r="AA6" s="9"/>
      <c r="AD6" s="4"/>
      <c r="AE6" s="133"/>
      <c r="AF6" s="4"/>
      <c r="AG6" s="3"/>
      <c r="AH6" s="9"/>
      <c r="AK6" s="4"/>
      <c r="AL6" s="3"/>
      <c r="AM6" s="9"/>
      <c r="AP6" s="4"/>
      <c r="AQ6" s="133"/>
      <c r="AR6" s="4"/>
      <c r="AS6" s="3"/>
      <c r="AT6" s="9"/>
      <c r="AW6" s="4"/>
      <c r="AX6" s="3"/>
      <c r="AY6" s="9"/>
      <c r="BB6" s="4"/>
      <c r="BC6" s="133"/>
      <c r="BD6" s="4"/>
    </row>
    <row r="7" spans="1:56" x14ac:dyDescent="0.3">
      <c r="B7" s="2" t="s">
        <v>343</v>
      </c>
      <c r="G7" s="9"/>
      <c r="H7" s="4"/>
      <c r="I7" s="9"/>
      <c r="J7" s="9"/>
      <c r="M7" s="4"/>
      <c r="N7" s="9"/>
      <c r="O7" s="9"/>
      <c r="R7" s="4"/>
      <c r="S7" s="133"/>
      <c r="T7" s="4"/>
      <c r="U7" s="9"/>
      <c r="V7" s="9"/>
      <c r="Y7" s="4"/>
      <c r="Z7" s="9"/>
      <c r="AA7" s="9"/>
      <c r="AD7" s="4"/>
      <c r="AE7" s="133"/>
      <c r="AF7" s="4"/>
      <c r="AG7" s="9"/>
      <c r="AH7" s="9"/>
      <c r="AK7" s="4"/>
      <c r="AL7" s="9"/>
      <c r="AM7" s="9"/>
      <c r="AP7" s="4"/>
      <c r="AQ7" s="133"/>
      <c r="AR7" s="4"/>
      <c r="AS7" s="9"/>
      <c r="AT7" s="9"/>
      <c r="AW7" s="4"/>
      <c r="AX7" s="9"/>
      <c r="AY7" s="9"/>
      <c r="BB7" s="4"/>
      <c r="BC7" s="133"/>
      <c r="BD7" s="4"/>
    </row>
    <row r="8" spans="1:56" ht="45" customHeight="1" x14ac:dyDescent="0.3">
      <c r="E8" s="9">
        <f>SUM(E11:E335)</f>
        <v>470704531.52200401</v>
      </c>
      <c r="G8" s="3"/>
      <c r="H8" s="4"/>
      <c r="I8" s="10" t="s">
        <v>344</v>
      </c>
      <c r="J8" s="9"/>
      <c r="M8" s="4"/>
      <c r="N8" s="10" t="s">
        <v>344</v>
      </c>
      <c r="O8" s="9"/>
      <c r="R8" s="4"/>
      <c r="S8" s="133"/>
      <c r="T8" s="4"/>
      <c r="U8" s="10" t="s">
        <v>345</v>
      </c>
      <c r="V8" s="9"/>
      <c r="Y8" s="4"/>
      <c r="Z8" s="11" t="s">
        <v>345</v>
      </c>
      <c r="AA8" s="9"/>
      <c r="AD8" s="4"/>
      <c r="AE8" s="133"/>
      <c r="AF8" s="4"/>
      <c r="AG8" s="10" t="s">
        <v>346</v>
      </c>
      <c r="AH8" s="9"/>
      <c r="AK8" s="4"/>
      <c r="AL8" s="11" t="s">
        <v>346</v>
      </c>
      <c r="AM8" s="9"/>
      <c r="AP8" s="4"/>
      <c r="AQ8" s="133"/>
      <c r="AR8" s="4"/>
      <c r="AS8" s="10" t="s">
        <v>347</v>
      </c>
      <c r="AT8" s="9"/>
      <c r="AW8" s="4"/>
      <c r="AX8" s="11" t="s">
        <v>347</v>
      </c>
      <c r="AY8" s="9"/>
      <c r="BB8" s="4"/>
      <c r="BC8" s="133"/>
      <c r="BD8" s="4"/>
    </row>
    <row r="9" spans="1:56" ht="72.75" customHeight="1" x14ac:dyDescent="0.3">
      <c r="D9" s="2" t="s">
        <v>155</v>
      </c>
      <c r="E9" s="12" t="s">
        <v>348</v>
      </c>
      <c r="G9" s="13" t="s">
        <v>358</v>
      </c>
      <c r="H9" s="4"/>
      <c r="I9" s="14"/>
      <c r="K9" s="2" t="s">
        <v>349</v>
      </c>
      <c r="L9" s="15" t="s">
        <v>350</v>
      </c>
      <c r="M9" s="4"/>
      <c r="N9" s="14"/>
      <c r="P9" s="2" t="s">
        <v>349</v>
      </c>
      <c r="Q9" s="15" t="s">
        <v>350</v>
      </c>
      <c r="R9" s="4"/>
      <c r="S9" s="133"/>
      <c r="T9" s="4"/>
      <c r="U9" s="14"/>
      <c r="W9" s="2" t="s">
        <v>349</v>
      </c>
      <c r="X9" s="15" t="s">
        <v>350</v>
      </c>
      <c r="Y9" s="4"/>
      <c r="Z9" s="14"/>
      <c r="AB9" s="2" t="s">
        <v>349</v>
      </c>
      <c r="AC9" s="15" t="s">
        <v>350</v>
      </c>
      <c r="AD9" s="4"/>
      <c r="AE9" s="133"/>
      <c r="AF9" s="4"/>
      <c r="AG9" s="14"/>
      <c r="AI9" s="2" t="s">
        <v>349</v>
      </c>
      <c r="AJ9" s="15" t="s">
        <v>350</v>
      </c>
      <c r="AK9" s="4"/>
      <c r="AL9" s="14"/>
      <c r="AN9" s="2" t="s">
        <v>349</v>
      </c>
      <c r="AO9" s="15" t="s">
        <v>350</v>
      </c>
      <c r="AP9" s="4"/>
      <c r="AQ9" s="133"/>
      <c r="AR9" s="4"/>
      <c r="AS9" s="14"/>
      <c r="AU9" s="2" t="s">
        <v>349</v>
      </c>
      <c r="AV9" s="15" t="s">
        <v>350</v>
      </c>
      <c r="AW9" s="4"/>
      <c r="AX9" s="14"/>
      <c r="AZ9" s="2" t="s">
        <v>349</v>
      </c>
      <c r="BA9" s="15" t="s">
        <v>350</v>
      </c>
      <c r="BB9" s="4"/>
      <c r="BC9" s="133"/>
      <c r="BD9" s="4"/>
    </row>
    <row r="10" spans="1:56" ht="14.25" customHeight="1" x14ac:dyDescent="0.3">
      <c r="B10" s="2" t="s">
        <v>356</v>
      </c>
      <c r="E10" s="12"/>
      <c r="G10" s="13"/>
      <c r="H10" s="4"/>
      <c r="I10" s="14"/>
      <c r="L10" s="15"/>
      <c r="M10" s="4"/>
      <c r="N10" s="14"/>
      <c r="Q10" s="15"/>
      <c r="R10" s="4"/>
      <c r="S10" s="19"/>
      <c r="T10" s="4"/>
      <c r="U10" s="14"/>
      <c r="X10" s="15"/>
      <c r="Y10" s="4"/>
      <c r="Z10" s="14"/>
      <c r="AC10" s="15"/>
      <c r="AD10" s="4"/>
      <c r="AE10" s="19"/>
      <c r="AF10" s="4"/>
      <c r="AG10" s="14"/>
      <c r="AJ10" s="15"/>
      <c r="AK10" s="4"/>
      <c r="AL10" s="14"/>
      <c r="AO10" s="15"/>
      <c r="AP10" s="4"/>
      <c r="AQ10" s="19"/>
      <c r="AR10" s="4"/>
      <c r="AS10" s="14"/>
      <c r="AV10" s="15"/>
      <c r="AW10" s="4"/>
      <c r="AX10" s="14"/>
      <c r="BA10" s="15"/>
      <c r="BB10" s="4"/>
      <c r="BC10" s="19"/>
      <c r="BD10" s="4"/>
    </row>
    <row r="11" spans="1:56" x14ac:dyDescent="0.3">
      <c r="A11" s="2">
        <v>8912788</v>
      </c>
      <c r="B11" s="2" t="s">
        <v>27</v>
      </c>
      <c r="C11" s="2">
        <v>8912788</v>
      </c>
      <c r="D11" s="2" t="s">
        <v>105</v>
      </c>
      <c r="E11" s="9">
        <v>773691.62924000004</v>
      </c>
      <c r="G11" s="16">
        <v>762480.01070122176</v>
      </c>
      <c r="H11" s="4"/>
      <c r="I11" s="16">
        <v>764110.46547675005</v>
      </c>
      <c r="J11" s="16">
        <f>I11-$G11</f>
        <v>1630.4547755282838</v>
      </c>
      <c r="K11" s="17">
        <f t="shared" ref="K11:K74" si="0">(I11-$G11)/I11</f>
        <v>2.1337945875548204E-3</v>
      </c>
      <c r="L11" s="17">
        <v>2.5000000000000022E-3</v>
      </c>
      <c r="M11" s="4"/>
      <c r="N11" s="16">
        <v>764110.46547675005</v>
      </c>
      <c r="O11" s="16">
        <f t="shared" ref="O11:O74" si="1">N11-$G11</f>
        <v>1630.4547755282838</v>
      </c>
      <c r="P11" s="17">
        <f t="shared" ref="P11:P74" si="2">(N11-$G11)/N11</f>
        <v>2.1337945875548204E-3</v>
      </c>
      <c r="Q11" s="17">
        <v>2.5000000000000022E-3</v>
      </c>
      <c r="R11" s="4"/>
      <c r="S11" s="18">
        <f t="shared" ref="S11:S74" si="3">N11-I11</f>
        <v>0</v>
      </c>
      <c r="T11" s="4"/>
      <c r="U11" s="16">
        <v>765740.92025349999</v>
      </c>
      <c r="V11" s="16">
        <f t="shared" ref="V11:V74" si="4">U11-$G11</f>
        <v>3260.90955227823</v>
      </c>
      <c r="W11" s="17">
        <f t="shared" ref="W11:W74" si="5">(U11-$G11)/U11</f>
        <v>4.2585024073138206E-3</v>
      </c>
      <c r="X11" s="17">
        <v>4.9999999999999975E-3</v>
      </c>
      <c r="Y11" s="4"/>
      <c r="Z11" s="16">
        <v>765740.92025349999</v>
      </c>
      <c r="AA11" s="16">
        <f t="shared" ref="AA11:AA74" si="6">Z11-$G11</f>
        <v>3260.90955227823</v>
      </c>
      <c r="AB11" s="17">
        <f t="shared" ref="AB11:AB74" si="7">(Z11-$G11)/Z11</f>
        <v>4.2585024073138206E-3</v>
      </c>
      <c r="AC11" s="17">
        <v>4.9999999999999975E-3</v>
      </c>
      <c r="AD11" s="4"/>
      <c r="AE11" s="18">
        <f t="shared" ref="AE11:AE74" si="8">Z11-U11</f>
        <v>0</v>
      </c>
      <c r="AF11" s="4"/>
      <c r="AG11" s="16">
        <v>764110.46547675005</v>
      </c>
      <c r="AH11" s="16">
        <f t="shared" ref="AH11:AH74" si="9">AG11-$G11</f>
        <v>1630.4547755282838</v>
      </c>
      <c r="AI11" s="17">
        <f t="shared" ref="AI11:AI74" si="10">(AG11-$G11)/AG11</f>
        <v>2.1337945875548204E-3</v>
      </c>
      <c r="AJ11" s="17">
        <v>2.5000000000000022E-3</v>
      </c>
      <c r="AK11" s="4"/>
      <c r="AL11" s="16">
        <v>764110.46547675005</v>
      </c>
      <c r="AM11" s="16">
        <f t="shared" ref="AM11:AM74" si="11">AL11-$G11</f>
        <v>1630.4547755282838</v>
      </c>
      <c r="AN11" s="17">
        <f t="shared" ref="AN11:AN74" si="12">(AL11-$G11)/AL11</f>
        <v>2.1337945875548204E-3</v>
      </c>
      <c r="AO11" s="17">
        <v>2.5000000000000022E-3</v>
      </c>
      <c r="AP11" s="4"/>
      <c r="AQ11" s="18">
        <f t="shared" ref="AQ11:AQ74" si="13">AL11-AG11</f>
        <v>0</v>
      </c>
      <c r="AR11" s="4"/>
      <c r="AS11" s="16">
        <v>764110.46547675005</v>
      </c>
      <c r="AT11" s="16">
        <f t="shared" ref="AT11:AT74" si="14">AS11-$G11</f>
        <v>1630.4547755282838</v>
      </c>
      <c r="AU11" s="17">
        <f t="shared" ref="AU11:AU74" si="15">(AS11-$G11)/AS11</f>
        <v>2.1337945875548204E-3</v>
      </c>
      <c r="AV11" s="17">
        <v>2.5000000000000022E-3</v>
      </c>
      <c r="AW11" s="4"/>
      <c r="AX11" s="16">
        <v>764110.46547675005</v>
      </c>
      <c r="AY11" s="16">
        <f t="shared" ref="AY11:AY74" si="16">AX11-$G11</f>
        <v>1630.4547755282838</v>
      </c>
      <c r="AZ11" s="17">
        <f t="shared" ref="AZ11:AZ74" si="17">(AX11-$G11)/AX11</f>
        <v>2.1337945875548204E-3</v>
      </c>
      <c r="BA11" s="17">
        <v>2.5000000000000022E-3</v>
      </c>
      <c r="BB11" s="4"/>
      <c r="BC11" s="18">
        <f t="shared" ref="BC11:BC74" si="18">AX11-AS11</f>
        <v>0</v>
      </c>
      <c r="BD11" s="4"/>
    </row>
    <row r="12" spans="1:56" x14ac:dyDescent="0.3">
      <c r="A12" s="2">
        <v>8913797</v>
      </c>
      <c r="B12" s="2" t="s">
        <v>58</v>
      </c>
      <c r="C12" s="2">
        <v>8913797</v>
      </c>
      <c r="D12" s="2" t="s">
        <v>105</v>
      </c>
      <c r="E12" s="9">
        <v>1222233.7422400001</v>
      </c>
      <c r="G12" s="16">
        <v>1214437.4549909018</v>
      </c>
      <c r="H12" s="4"/>
      <c r="I12" s="16">
        <v>1217197.8033874999</v>
      </c>
      <c r="J12" s="16">
        <f t="shared" ref="J12:J74" si="19">I12-$G12</f>
        <v>2760.3483965981286</v>
      </c>
      <c r="K12" s="17">
        <f t="shared" si="0"/>
        <v>2.267789498893271E-3</v>
      </c>
      <c r="L12" s="17">
        <v>2.5000000000000022E-3</v>
      </c>
      <c r="M12" s="4"/>
      <c r="N12" s="16">
        <v>1217197.8033875001</v>
      </c>
      <c r="O12" s="16">
        <f t="shared" si="1"/>
        <v>2760.3483965983614</v>
      </c>
      <c r="P12" s="17">
        <f t="shared" si="2"/>
        <v>2.2677894988934618E-3</v>
      </c>
      <c r="Q12" s="17">
        <v>2.5000000000000022E-3</v>
      </c>
      <c r="R12" s="4"/>
      <c r="S12" s="18">
        <f t="shared" si="3"/>
        <v>0</v>
      </c>
      <c r="T12" s="4"/>
      <c r="U12" s="16">
        <v>1219958.1517750002</v>
      </c>
      <c r="V12" s="16">
        <f t="shared" si="4"/>
        <v>5520.6967840983998</v>
      </c>
      <c r="W12" s="17">
        <f t="shared" si="5"/>
        <v>4.5253165250512591E-3</v>
      </c>
      <c r="X12" s="17">
        <v>5.0000000000000044E-3</v>
      </c>
      <c r="Y12" s="4"/>
      <c r="Z12" s="16">
        <v>1219958.1517749999</v>
      </c>
      <c r="AA12" s="16">
        <f t="shared" si="6"/>
        <v>5520.696784098167</v>
      </c>
      <c r="AB12" s="17">
        <f t="shared" si="7"/>
        <v>4.5253165250510692E-3</v>
      </c>
      <c r="AC12" s="17">
        <v>5.0000000000000044E-3</v>
      </c>
      <c r="AD12" s="4"/>
      <c r="AE12" s="18">
        <f t="shared" si="8"/>
        <v>0</v>
      </c>
      <c r="AF12" s="4"/>
      <c r="AG12" s="16">
        <v>1217197.8033874999</v>
      </c>
      <c r="AH12" s="16">
        <f t="shared" si="9"/>
        <v>2760.3483965981286</v>
      </c>
      <c r="AI12" s="17">
        <f t="shared" si="10"/>
        <v>2.267789498893271E-3</v>
      </c>
      <c r="AJ12" s="17">
        <v>2.5000000000000022E-3</v>
      </c>
      <c r="AK12" s="4"/>
      <c r="AL12" s="16">
        <v>1217197.8033875001</v>
      </c>
      <c r="AM12" s="16">
        <f t="shared" si="11"/>
        <v>2760.3483965983614</v>
      </c>
      <c r="AN12" s="17">
        <f t="shared" si="12"/>
        <v>2.2677894988934618E-3</v>
      </c>
      <c r="AO12" s="17">
        <v>2.5000000000000022E-3</v>
      </c>
      <c r="AP12" s="4"/>
      <c r="AQ12" s="18">
        <f t="shared" si="13"/>
        <v>0</v>
      </c>
      <c r="AR12" s="4"/>
      <c r="AS12" s="16">
        <v>1217197.8033874999</v>
      </c>
      <c r="AT12" s="16">
        <f t="shared" si="14"/>
        <v>2760.3483965981286</v>
      </c>
      <c r="AU12" s="17">
        <f t="shared" si="15"/>
        <v>2.267789498893271E-3</v>
      </c>
      <c r="AV12" s="17">
        <v>2.5000000000000022E-3</v>
      </c>
      <c r="AW12" s="4"/>
      <c r="AX12" s="16">
        <v>1217197.8033875001</v>
      </c>
      <c r="AY12" s="16">
        <f t="shared" si="16"/>
        <v>2760.3483965983614</v>
      </c>
      <c r="AZ12" s="17">
        <f t="shared" si="17"/>
        <v>2.2677894988934618E-3</v>
      </c>
      <c r="BA12" s="17">
        <v>2.5000000000000022E-3</v>
      </c>
      <c r="BB12" s="4"/>
      <c r="BC12" s="18">
        <f t="shared" si="18"/>
        <v>0</v>
      </c>
      <c r="BD12" s="4"/>
    </row>
    <row r="13" spans="1:56" x14ac:dyDescent="0.3">
      <c r="A13" s="2">
        <v>8913297</v>
      </c>
      <c r="B13" s="2" t="s">
        <v>51</v>
      </c>
      <c r="C13" s="2">
        <v>8913297</v>
      </c>
      <c r="D13" s="2" t="s">
        <v>105</v>
      </c>
      <c r="E13" s="9">
        <v>1417482.76764</v>
      </c>
      <c r="G13" s="16">
        <v>1404520.8377283132</v>
      </c>
      <c r="H13" s="4"/>
      <c r="I13" s="16">
        <v>1407756.3946445002</v>
      </c>
      <c r="J13" s="16">
        <f t="shared" si="19"/>
        <v>3235.5569161870517</v>
      </c>
      <c r="K13" s="17">
        <f t="shared" si="0"/>
        <v>2.2983784186639228E-3</v>
      </c>
      <c r="L13" s="17">
        <v>2.5000000000000005E-3</v>
      </c>
      <c r="M13" s="4"/>
      <c r="N13" s="16">
        <v>1407756.3946445</v>
      </c>
      <c r="O13" s="16">
        <f t="shared" si="1"/>
        <v>3235.5569161868189</v>
      </c>
      <c r="P13" s="17">
        <f t="shared" si="2"/>
        <v>2.298378418663758E-3</v>
      </c>
      <c r="Q13" s="17">
        <v>2.5000000000000005E-3</v>
      </c>
      <c r="R13" s="4"/>
      <c r="S13" s="18">
        <f t="shared" si="3"/>
        <v>0</v>
      </c>
      <c r="T13" s="4"/>
      <c r="U13" s="16">
        <v>1410991.9514890001</v>
      </c>
      <c r="V13" s="16">
        <f t="shared" si="4"/>
        <v>6471.1137606869452</v>
      </c>
      <c r="W13" s="17">
        <f t="shared" si="5"/>
        <v>4.5862159269286183E-3</v>
      </c>
      <c r="X13" s="17">
        <v>4.9999999999999992E-3</v>
      </c>
      <c r="Y13" s="4"/>
      <c r="Z13" s="16">
        <v>1410991.9514890001</v>
      </c>
      <c r="AA13" s="16">
        <f t="shared" si="6"/>
        <v>6471.1137606869452</v>
      </c>
      <c r="AB13" s="17">
        <f t="shared" si="7"/>
        <v>4.5862159269286183E-3</v>
      </c>
      <c r="AC13" s="17">
        <v>5.000000000000001E-3</v>
      </c>
      <c r="AD13" s="4"/>
      <c r="AE13" s="18">
        <f t="shared" si="8"/>
        <v>0</v>
      </c>
      <c r="AF13" s="4"/>
      <c r="AG13" s="16">
        <v>1407756.3946445002</v>
      </c>
      <c r="AH13" s="16">
        <f t="shared" si="9"/>
        <v>3235.5569161870517</v>
      </c>
      <c r="AI13" s="17">
        <f t="shared" si="10"/>
        <v>2.2983784186639228E-3</v>
      </c>
      <c r="AJ13" s="17">
        <v>2.5000000000000005E-3</v>
      </c>
      <c r="AK13" s="4"/>
      <c r="AL13" s="16">
        <v>1407756.3946445</v>
      </c>
      <c r="AM13" s="16">
        <f t="shared" si="11"/>
        <v>3235.5569161868189</v>
      </c>
      <c r="AN13" s="17">
        <f t="shared" si="12"/>
        <v>2.298378418663758E-3</v>
      </c>
      <c r="AO13" s="17">
        <v>2.5000000000000005E-3</v>
      </c>
      <c r="AP13" s="4"/>
      <c r="AQ13" s="18">
        <f t="shared" si="13"/>
        <v>0</v>
      </c>
      <c r="AR13" s="4"/>
      <c r="AS13" s="16">
        <v>1407756.3946445002</v>
      </c>
      <c r="AT13" s="16">
        <f t="shared" si="14"/>
        <v>3235.5569161870517</v>
      </c>
      <c r="AU13" s="17">
        <f t="shared" si="15"/>
        <v>2.2983784186639228E-3</v>
      </c>
      <c r="AV13" s="17">
        <v>2.5000000000000005E-3</v>
      </c>
      <c r="AW13" s="4"/>
      <c r="AX13" s="16">
        <v>1407756.3946445</v>
      </c>
      <c r="AY13" s="16">
        <f t="shared" si="16"/>
        <v>3235.5569161868189</v>
      </c>
      <c r="AZ13" s="17">
        <f t="shared" si="17"/>
        <v>2.298378418663758E-3</v>
      </c>
      <c r="BA13" s="17">
        <v>2.5000000000000005E-3</v>
      </c>
      <c r="BB13" s="4"/>
      <c r="BC13" s="18">
        <f t="shared" si="18"/>
        <v>0</v>
      </c>
      <c r="BD13" s="4"/>
    </row>
    <row r="14" spans="1:56" x14ac:dyDescent="0.3">
      <c r="A14" s="2">
        <v>8912571</v>
      </c>
      <c r="B14" s="2" t="s">
        <v>168</v>
      </c>
      <c r="C14" s="2">
        <v>8912571</v>
      </c>
      <c r="D14" s="2" t="s">
        <v>105</v>
      </c>
      <c r="E14" s="9">
        <v>1534081.73</v>
      </c>
      <c r="G14" s="16">
        <v>1489500.3</v>
      </c>
      <c r="H14" s="4"/>
      <c r="I14" s="16">
        <v>1492948.3093095003</v>
      </c>
      <c r="J14" s="16">
        <f t="shared" si="19"/>
        <v>3448.009309500223</v>
      </c>
      <c r="K14" s="17">
        <f t="shared" si="0"/>
        <v>2.3095302683955299E-3</v>
      </c>
      <c r="L14" s="17">
        <v>2.5000000000000022E-3</v>
      </c>
      <c r="M14" s="4"/>
      <c r="N14" s="16">
        <v>1492948.3093095003</v>
      </c>
      <c r="O14" s="16">
        <f t="shared" si="1"/>
        <v>3448.009309500223</v>
      </c>
      <c r="P14" s="17">
        <f t="shared" si="2"/>
        <v>2.3095302683955299E-3</v>
      </c>
      <c r="Q14" s="17">
        <v>2.5000000000000022E-3</v>
      </c>
      <c r="R14" s="4"/>
      <c r="S14" s="18">
        <f t="shared" si="3"/>
        <v>0</v>
      </c>
      <c r="T14" s="4"/>
      <c r="U14" s="16">
        <v>1496396.3148190002</v>
      </c>
      <c r="V14" s="16">
        <f t="shared" si="4"/>
        <v>6896.0148190001491</v>
      </c>
      <c r="W14" s="17">
        <f t="shared" si="5"/>
        <v>4.6084147299134933E-3</v>
      </c>
      <c r="X14" s="17">
        <v>4.9999999999999975E-3</v>
      </c>
      <c r="Y14" s="4"/>
      <c r="Z14" s="16">
        <v>1496396.3148190002</v>
      </c>
      <c r="AA14" s="16">
        <f t="shared" si="6"/>
        <v>6896.0148190001491</v>
      </c>
      <c r="AB14" s="17">
        <f t="shared" si="7"/>
        <v>4.6084147299134933E-3</v>
      </c>
      <c r="AC14" s="17">
        <v>4.9999999999999975E-3</v>
      </c>
      <c r="AD14" s="4"/>
      <c r="AE14" s="18">
        <f t="shared" si="8"/>
        <v>0</v>
      </c>
      <c r="AF14" s="4"/>
      <c r="AG14" s="16">
        <v>1492948.3093095003</v>
      </c>
      <c r="AH14" s="16">
        <f t="shared" si="9"/>
        <v>3448.009309500223</v>
      </c>
      <c r="AI14" s="17">
        <f t="shared" si="10"/>
        <v>2.3095302683955299E-3</v>
      </c>
      <c r="AJ14" s="17">
        <v>2.5000000000000005E-3</v>
      </c>
      <c r="AK14" s="4"/>
      <c r="AL14" s="16">
        <v>1492948.3093095003</v>
      </c>
      <c r="AM14" s="16">
        <f t="shared" si="11"/>
        <v>3448.009309500223</v>
      </c>
      <c r="AN14" s="17">
        <f t="shared" si="12"/>
        <v>2.3095302683955299E-3</v>
      </c>
      <c r="AO14" s="17">
        <v>2.5000000000000005E-3</v>
      </c>
      <c r="AP14" s="4"/>
      <c r="AQ14" s="18">
        <f t="shared" si="13"/>
        <v>0</v>
      </c>
      <c r="AR14" s="4"/>
      <c r="AS14" s="16">
        <v>1526000</v>
      </c>
      <c r="AT14" s="16">
        <f t="shared" si="14"/>
        <v>36499.699999999953</v>
      </c>
      <c r="AU14" s="17">
        <f t="shared" si="15"/>
        <v>2.3918545216251606E-2</v>
      </c>
      <c r="AV14" s="17">
        <v>2.4999999999999988E-3</v>
      </c>
      <c r="AW14" s="4"/>
      <c r="AX14" s="16">
        <v>1526000</v>
      </c>
      <c r="AY14" s="16">
        <f t="shared" si="16"/>
        <v>36499.699999999953</v>
      </c>
      <c r="AZ14" s="17">
        <f t="shared" si="17"/>
        <v>2.3918545216251606E-2</v>
      </c>
      <c r="BA14" s="17">
        <v>2.4999999999999988E-3</v>
      </c>
      <c r="BB14" s="4"/>
      <c r="BC14" s="18">
        <f t="shared" si="18"/>
        <v>0</v>
      </c>
      <c r="BD14" s="4"/>
    </row>
    <row r="15" spans="1:56" x14ac:dyDescent="0.3">
      <c r="A15" s="2">
        <v>8912301</v>
      </c>
      <c r="B15" s="2" t="s">
        <v>206</v>
      </c>
      <c r="C15" s="2">
        <v>8912301</v>
      </c>
      <c r="D15" s="2" t="s">
        <v>105</v>
      </c>
      <c r="E15" s="9">
        <v>722220.46851999999</v>
      </c>
      <c r="G15" s="16">
        <v>677782.75234963035</v>
      </c>
      <c r="H15" s="4"/>
      <c r="I15" s="16">
        <v>684025.08347529988</v>
      </c>
      <c r="J15" s="16">
        <f t="shared" si="19"/>
        <v>6242.3311256695306</v>
      </c>
      <c r="K15" s="17">
        <f t="shared" si="0"/>
        <v>9.1258804340249629E-3</v>
      </c>
      <c r="L15" s="17">
        <v>1.0999999999999999E-2</v>
      </c>
      <c r="M15" s="4"/>
      <c r="N15" s="16">
        <v>684025.08347529988</v>
      </c>
      <c r="O15" s="16">
        <f t="shared" si="1"/>
        <v>6242.3311256695306</v>
      </c>
      <c r="P15" s="17">
        <f t="shared" si="2"/>
        <v>9.1258804340249629E-3</v>
      </c>
      <c r="Q15" s="17">
        <v>1.0999999999999999E-2</v>
      </c>
      <c r="R15" s="4"/>
      <c r="S15" s="18">
        <f t="shared" si="3"/>
        <v>0</v>
      </c>
      <c r="T15" s="4"/>
      <c r="U15" s="16">
        <v>680620.1755614999</v>
      </c>
      <c r="V15" s="16">
        <f t="shared" si="4"/>
        <v>2837.4232118695509</v>
      </c>
      <c r="W15" s="17">
        <f t="shared" si="5"/>
        <v>4.1688790808011612E-3</v>
      </c>
      <c r="X15" s="17">
        <v>4.9999999999999975E-3</v>
      </c>
      <c r="Y15" s="4"/>
      <c r="Z15" s="16">
        <v>680620.1755614999</v>
      </c>
      <c r="AA15" s="16">
        <f t="shared" si="6"/>
        <v>2837.4232118695509</v>
      </c>
      <c r="AB15" s="17">
        <f t="shared" si="7"/>
        <v>4.1688790808011612E-3</v>
      </c>
      <c r="AC15" s="17">
        <v>4.9999999999999975E-3</v>
      </c>
      <c r="AD15" s="4"/>
      <c r="AE15" s="18">
        <f t="shared" si="8"/>
        <v>0</v>
      </c>
      <c r="AF15" s="4"/>
      <c r="AG15" s="16">
        <v>683457.59882299998</v>
      </c>
      <c r="AH15" s="16">
        <f t="shared" si="9"/>
        <v>5674.846473369631</v>
      </c>
      <c r="AI15" s="17">
        <f t="shared" si="10"/>
        <v>8.3031434329538956E-3</v>
      </c>
      <c r="AJ15" s="17">
        <v>9.9999999999999985E-3</v>
      </c>
      <c r="AK15" s="4"/>
      <c r="AL15" s="16">
        <v>683457.59882299986</v>
      </c>
      <c r="AM15" s="16">
        <f t="shared" si="11"/>
        <v>5674.8464733695146</v>
      </c>
      <c r="AN15" s="17">
        <f t="shared" si="12"/>
        <v>8.3031434329537274E-3</v>
      </c>
      <c r="AO15" s="17">
        <v>9.9999999999999985E-3</v>
      </c>
      <c r="AP15" s="4"/>
      <c r="AQ15" s="18">
        <f t="shared" si="13"/>
        <v>0</v>
      </c>
      <c r="AR15" s="4"/>
      <c r="AS15" s="16">
        <v>679201.46393074992</v>
      </c>
      <c r="AT15" s="16">
        <f t="shared" si="14"/>
        <v>1418.711581119569</v>
      </c>
      <c r="AU15" s="17">
        <f t="shared" si="15"/>
        <v>2.08879346771287E-3</v>
      </c>
      <c r="AV15" s="17">
        <v>2.5000000000000022E-3</v>
      </c>
      <c r="AW15" s="4"/>
      <c r="AX15" s="16">
        <v>679201.46393074992</v>
      </c>
      <c r="AY15" s="16">
        <f t="shared" si="16"/>
        <v>1418.711581119569</v>
      </c>
      <c r="AZ15" s="17">
        <f t="shared" si="17"/>
        <v>2.08879346771287E-3</v>
      </c>
      <c r="BA15" s="17">
        <v>2.5000000000000022E-3</v>
      </c>
      <c r="BB15" s="4"/>
      <c r="BC15" s="18">
        <f t="shared" si="18"/>
        <v>0</v>
      </c>
      <c r="BD15" s="4"/>
    </row>
    <row r="16" spans="1:56" x14ac:dyDescent="0.3">
      <c r="A16" s="2">
        <v>8912300</v>
      </c>
      <c r="B16" s="2" t="s">
        <v>163</v>
      </c>
      <c r="C16" s="2">
        <v>8912300</v>
      </c>
      <c r="D16" s="2" t="s">
        <v>105</v>
      </c>
      <c r="E16" s="9">
        <v>819214.23728</v>
      </c>
      <c r="G16" s="16">
        <v>782952.17386945919</v>
      </c>
      <c r="H16" s="4"/>
      <c r="I16" s="16">
        <v>790351.36871290009</v>
      </c>
      <c r="J16" s="16">
        <f t="shared" si="19"/>
        <v>7399.1948434408987</v>
      </c>
      <c r="K16" s="17">
        <f t="shared" si="0"/>
        <v>9.3619055224647817E-3</v>
      </c>
      <c r="L16" s="17">
        <v>1.1000000000000003E-2</v>
      </c>
      <c r="M16" s="4"/>
      <c r="N16" s="16">
        <v>790351.36871290009</v>
      </c>
      <c r="O16" s="16">
        <f t="shared" si="1"/>
        <v>7399.1948434408987</v>
      </c>
      <c r="P16" s="17">
        <f t="shared" si="2"/>
        <v>9.3619055224647817E-3</v>
      </c>
      <c r="Q16" s="17">
        <v>1.1000000000000003E-2</v>
      </c>
      <c r="R16" s="4"/>
      <c r="S16" s="18">
        <f t="shared" si="3"/>
        <v>0</v>
      </c>
      <c r="T16" s="4"/>
      <c r="U16" s="16">
        <v>786315.44426950009</v>
      </c>
      <c r="V16" s="16">
        <f t="shared" si="4"/>
        <v>3363.2704000408994</v>
      </c>
      <c r="W16" s="17">
        <f t="shared" si="5"/>
        <v>4.2772533905466306E-3</v>
      </c>
      <c r="X16" s="17">
        <v>4.9999999999999975E-3</v>
      </c>
      <c r="Y16" s="4"/>
      <c r="Z16" s="16">
        <v>786315.44426949997</v>
      </c>
      <c r="AA16" s="16">
        <f t="shared" si="6"/>
        <v>3363.270400040783</v>
      </c>
      <c r="AB16" s="17">
        <f t="shared" si="7"/>
        <v>4.2772533905464831E-3</v>
      </c>
      <c r="AC16" s="17">
        <v>4.9999999999999975E-3</v>
      </c>
      <c r="AD16" s="4"/>
      <c r="AE16" s="18">
        <f t="shared" si="8"/>
        <v>0</v>
      </c>
      <c r="AF16" s="4"/>
      <c r="AG16" s="16">
        <v>789678.71463900001</v>
      </c>
      <c r="AH16" s="16">
        <f t="shared" si="9"/>
        <v>6726.5407695408212</v>
      </c>
      <c r="AI16" s="17">
        <f t="shared" si="10"/>
        <v>8.518072786874907E-3</v>
      </c>
      <c r="AJ16" s="17">
        <v>1.0000000000000002E-2</v>
      </c>
      <c r="AK16" s="4"/>
      <c r="AL16" s="16">
        <v>789678.71463900001</v>
      </c>
      <c r="AM16" s="16">
        <f t="shared" si="11"/>
        <v>6726.5407695408212</v>
      </c>
      <c r="AN16" s="17">
        <f t="shared" si="12"/>
        <v>8.518072786874907E-3</v>
      </c>
      <c r="AO16" s="17">
        <v>1.0000000000000002E-2</v>
      </c>
      <c r="AP16" s="4"/>
      <c r="AQ16" s="18">
        <f t="shared" si="13"/>
        <v>0</v>
      </c>
      <c r="AR16" s="4"/>
      <c r="AS16" s="16">
        <v>784633.80908475001</v>
      </c>
      <c r="AT16" s="16">
        <f t="shared" si="14"/>
        <v>1681.6352152908221</v>
      </c>
      <c r="AU16" s="17">
        <f t="shared" si="15"/>
        <v>2.1432102412874553E-3</v>
      </c>
      <c r="AV16" s="17">
        <v>2.5000000000000022E-3</v>
      </c>
      <c r="AW16" s="4"/>
      <c r="AX16" s="16">
        <v>784633.80908475001</v>
      </c>
      <c r="AY16" s="16">
        <f t="shared" si="16"/>
        <v>1681.6352152908221</v>
      </c>
      <c r="AZ16" s="17">
        <f t="shared" si="17"/>
        <v>2.1432102412874553E-3</v>
      </c>
      <c r="BA16" s="17">
        <v>2.5000000000000022E-3</v>
      </c>
      <c r="BB16" s="4"/>
      <c r="BC16" s="18">
        <f t="shared" si="18"/>
        <v>0</v>
      </c>
      <c r="BD16" s="4"/>
    </row>
    <row r="17" spans="1:56" x14ac:dyDescent="0.3">
      <c r="A17" s="2">
        <v>8912302</v>
      </c>
      <c r="B17" s="2" t="s">
        <v>207</v>
      </c>
      <c r="C17" s="2">
        <v>8912302</v>
      </c>
      <c r="D17" s="2" t="s">
        <v>105</v>
      </c>
      <c r="E17" s="9">
        <v>820342.84534</v>
      </c>
      <c r="G17" s="16">
        <v>805979.1394959715</v>
      </c>
      <c r="H17" s="4"/>
      <c r="I17" s="16">
        <v>807718.34209875006</v>
      </c>
      <c r="J17" s="16">
        <f t="shared" si="19"/>
        <v>1739.2026027785614</v>
      </c>
      <c r="K17" s="17">
        <f t="shared" si="0"/>
        <v>2.1532290553901152E-3</v>
      </c>
      <c r="L17" s="17">
        <v>2.4999999999999988E-3</v>
      </c>
      <c r="M17" s="4"/>
      <c r="N17" s="16">
        <v>807718.34209874994</v>
      </c>
      <c r="O17" s="16">
        <f t="shared" si="1"/>
        <v>1739.202602778445</v>
      </c>
      <c r="P17" s="17">
        <f t="shared" si="2"/>
        <v>2.1532290553899712E-3</v>
      </c>
      <c r="Q17" s="17">
        <v>2.4999999999999988E-3</v>
      </c>
      <c r="R17" s="4"/>
      <c r="S17" s="18">
        <f t="shared" si="3"/>
        <v>0</v>
      </c>
      <c r="T17" s="4"/>
      <c r="U17" s="16">
        <v>809457.54469750007</v>
      </c>
      <c r="V17" s="16">
        <f t="shared" si="4"/>
        <v>3478.4052015285706</v>
      </c>
      <c r="W17" s="17">
        <f t="shared" si="5"/>
        <v>4.2972052386372837E-3</v>
      </c>
      <c r="X17" s="17">
        <v>5.000000000000001E-3</v>
      </c>
      <c r="Y17" s="4"/>
      <c r="Z17" s="16">
        <v>809457.54469749995</v>
      </c>
      <c r="AA17" s="16">
        <f t="shared" si="6"/>
        <v>3478.4052015284542</v>
      </c>
      <c r="AB17" s="17">
        <f t="shared" si="7"/>
        <v>4.2972052386371406E-3</v>
      </c>
      <c r="AC17" s="17">
        <v>5.000000000000001E-3</v>
      </c>
      <c r="AD17" s="4"/>
      <c r="AE17" s="18">
        <f t="shared" si="8"/>
        <v>0</v>
      </c>
      <c r="AF17" s="4"/>
      <c r="AG17" s="16">
        <v>807718.34209875006</v>
      </c>
      <c r="AH17" s="16">
        <f t="shared" si="9"/>
        <v>1739.2026027785614</v>
      </c>
      <c r="AI17" s="17">
        <f t="shared" si="10"/>
        <v>2.1532290553901152E-3</v>
      </c>
      <c r="AJ17" s="17">
        <v>2.4999999999999988E-3</v>
      </c>
      <c r="AK17" s="4"/>
      <c r="AL17" s="16">
        <v>807718.34209874994</v>
      </c>
      <c r="AM17" s="16">
        <f t="shared" si="11"/>
        <v>1739.202602778445</v>
      </c>
      <c r="AN17" s="17">
        <f t="shared" si="12"/>
        <v>2.1532290553899712E-3</v>
      </c>
      <c r="AO17" s="17">
        <v>2.4999999999999988E-3</v>
      </c>
      <c r="AP17" s="4"/>
      <c r="AQ17" s="18">
        <f t="shared" si="13"/>
        <v>0</v>
      </c>
      <c r="AR17" s="4"/>
      <c r="AS17" s="16">
        <v>807718.34209875006</v>
      </c>
      <c r="AT17" s="16">
        <f t="shared" si="14"/>
        <v>1739.2026027785614</v>
      </c>
      <c r="AU17" s="17">
        <f t="shared" si="15"/>
        <v>2.1532290553901152E-3</v>
      </c>
      <c r="AV17" s="17">
        <v>2.4999999999999988E-3</v>
      </c>
      <c r="AW17" s="4"/>
      <c r="AX17" s="16">
        <v>807718.34209874994</v>
      </c>
      <c r="AY17" s="16">
        <f t="shared" si="16"/>
        <v>1739.202602778445</v>
      </c>
      <c r="AZ17" s="17">
        <f t="shared" si="17"/>
        <v>2.1532290553899712E-3</v>
      </c>
      <c r="BA17" s="17">
        <v>2.4999999999999988E-3</v>
      </c>
      <c r="BB17" s="4"/>
      <c r="BC17" s="18">
        <f t="shared" si="18"/>
        <v>0</v>
      </c>
      <c r="BD17" s="4"/>
    </row>
    <row r="18" spans="1:56" x14ac:dyDescent="0.3">
      <c r="A18" s="2">
        <v>8914117</v>
      </c>
      <c r="B18" s="2" t="s">
        <v>97</v>
      </c>
      <c r="C18" s="2">
        <v>8914117</v>
      </c>
      <c r="D18" s="2" t="s">
        <v>106</v>
      </c>
      <c r="E18" s="9">
        <v>3689662.1196400002</v>
      </c>
      <c r="G18" s="16">
        <v>3636708.5219864417</v>
      </c>
      <c r="H18" s="4"/>
      <c r="I18" s="16">
        <v>3645524.5480550001</v>
      </c>
      <c r="J18" s="16">
        <f t="shared" si="19"/>
        <v>8816.0260685584508</v>
      </c>
      <c r="K18" s="17">
        <f t="shared" si="0"/>
        <v>2.4183148274950095E-3</v>
      </c>
      <c r="L18" s="17">
        <v>2.5000000000000022E-3</v>
      </c>
      <c r="M18" s="4"/>
      <c r="N18" s="16">
        <v>3645524.5480550001</v>
      </c>
      <c r="O18" s="16">
        <f t="shared" si="1"/>
        <v>8816.0260685584508</v>
      </c>
      <c r="P18" s="17">
        <f t="shared" si="2"/>
        <v>2.4183148274950095E-3</v>
      </c>
      <c r="Q18" s="17">
        <v>2.5000000000000022E-3</v>
      </c>
      <c r="R18" s="4"/>
      <c r="S18" s="18">
        <f t="shared" si="3"/>
        <v>0</v>
      </c>
      <c r="T18" s="4"/>
      <c r="U18" s="16">
        <v>3654340.5741100004</v>
      </c>
      <c r="V18" s="16">
        <f t="shared" si="4"/>
        <v>17632.052123558708</v>
      </c>
      <c r="W18" s="17">
        <f t="shared" si="5"/>
        <v>4.824961375652E-3</v>
      </c>
      <c r="X18" s="17">
        <v>5.0000000000000044E-3</v>
      </c>
      <c r="Y18" s="4"/>
      <c r="Z18" s="16">
        <v>3654340.5741100004</v>
      </c>
      <c r="AA18" s="16">
        <f t="shared" si="6"/>
        <v>17632.052123558708</v>
      </c>
      <c r="AB18" s="17">
        <f t="shared" si="7"/>
        <v>4.824961375652E-3</v>
      </c>
      <c r="AC18" s="17">
        <v>5.0000000000000044E-3</v>
      </c>
      <c r="AD18" s="4"/>
      <c r="AE18" s="18">
        <f t="shared" si="8"/>
        <v>0</v>
      </c>
      <c r="AF18" s="4"/>
      <c r="AG18" s="16">
        <v>3645524.5480550001</v>
      </c>
      <c r="AH18" s="16">
        <f t="shared" si="9"/>
        <v>8816.0260685584508</v>
      </c>
      <c r="AI18" s="17">
        <f t="shared" si="10"/>
        <v>2.4183148274950095E-3</v>
      </c>
      <c r="AJ18" s="17">
        <v>2.5000000000000022E-3</v>
      </c>
      <c r="AK18" s="4"/>
      <c r="AL18" s="16">
        <v>3645524.5480550001</v>
      </c>
      <c r="AM18" s="16">
        <f t="shared" si="11"/>
        <v>8816.0260685584508</v>
      </c>
      <c r="AN18" s="17">
        <f t="shared" si="12"/>
        <v>2.4183148274950095E-3</v>
      </c>
      <c r="AO18" s="17">
        <v>2.5000000000000022E-3</v>
      </c>
      <c r="AP18" s="4"/>
      <c r="AQ18" s="18">
        <f t="shared" si="13"/>
        <v>0</v>
      </c>
      <c r="AR18" s="4"/>
      <c r="AS18" s="16">
        <v>3645524.5480550001</v>
      </c>
      <c r="AT18" s="16">
        <f t="shared" si="14"/>
        <v>8816.0260685584508</v>
      </c>
      <c r="AU18" s="17">
        <f t="shared" si="15"/>
        <v>2.4183148274950095E-3</v>
      </c>
      <c r="AV18" s="17">
        <v>2.5000000000000022E-3</v>
      </c>
      <c r="AW18" s="4"/>
      <c r="AX18" s="16">
        <v>3645524.5480550001</v>
      </c>
      <c r="AY18" s="16">
        <f t="shared" si="16"/>
        <v>8816.0260685584508</v>
      </c>
      <c r="AZ18" s="17">
        <f t="shared" si="17"/>
        <v>2.4183148274950095E-3</v>
      </c>
      <c r="BA18" s="17">
        <v>2.5000000000000022E-3</v>
      </c>
      <c r="BB18" s="4"/>
      <c r="BC18" s="18">
        <f t="shared" si="18"/>
        <v>0</v>
      </c>
      <c r="BD18" s="4"/>
    </row>
    <row r="19" spans="1:56" x14ac:dyDescent="0.3">
      <c r="A19" s="2">
        <v>8913018</v>
      </c>
      <c r="B19" s="2" t="s">
        <v>48</v>
      </c>
      <c r="C19" s="2">
        <v>8913018</v>
      </c>
      <c r="D19" s="2" t="s">
        <v>105</v>
      </c>
      <c r="E19" s="9">
        <v>814677.46464000002</v>
      </c>
      <c r="G19" s="16">
        <v>801647.10550258926</v>
      </c>
      <c r="H19" s="4"/>
      <c r="I19" s="16">
        <v>803375.47801375005</v>
      </c>
      <c r="J19" s="16">
        <f t="shared" si="19"/>
        <v>1728.3725111607928</v>
      </c>
      <c r="K19" s="17">
        <f t="shared" si="0"/>
        <v>2.1513881845559779E-3</v>
      </c>
      <c r="L19" s="17">
        <v>2.5000000000000005E-3</v>
      </c>
      <c r="M19" s="4"/>
      <c r="N19" s="16">
        <v>803375.47801375005</v>
      </c>
      <c r="O19" s="16">
        <f t="shared" si="1"/>
        <v>1728.3725111607928</v>
      </c>
      <c r="P19" s="17">
        <f t="shared" si="2"/>
        <v>2.1513881845559779E-3</v>
      </c>
      <c r="Q19" s="17">
        <v>2.5000000000000005E-3</v>
      </c>
      <c r="R19" s="4"/>
      <c r="S19" s="18">
        <f t="shared" si="3"/>
        <v>0</v>
      </c>
      <c r="T19" s="4"/>
      <c r="U19" s="16">
        <v>805103.85052750004</v>
      </c>
      <c r="V19" s="16">
        <f t="shared" si="4"/>
        <v>3456.7450249107787</v>
      </c>
      <c r="W19" s="17">
        <f t="shared" si="5"/>
        <v>4.2935393025954807E-3</v>
      </c>
      <c r="X19" s="17">
        <v>4.9999999999999992E-3</v>
      </c>
      <c r="Y19" s="4"/>
      <c r="Z19" s="16">
        <v>805103.85052750004</v>
      </c>
      <c r="AA19" s="16">
        <f t="shared" si="6"/>
        <v>3456.7450249107787</v>
      </c>
      <c r="AB19" s="17">
        <f t="shared" si="7"/>
        <v>4.2935393025954807E-3</v>
      </c>
      <c r="AC19" s="17">
        <v>5.000000000000001E-3</v>
      </c>
      <c r="AD19" s="4"/>
      <c r="AE19" s="18">
        <f t="shared" si="8"/>
        <v>0</v>
      </c>
      <c r="AF19" s="4"/>
      <c r="AG19" s="16">
        <v>803375.47801375005</v>
      </c>
      <c r="AH19" s="16">
        <f t="shared" si="9"/>
        <v>1728.3725111607928</v>
      </c>
      <c r="AI19" s="17">
        <f t="shared" si="10"/>
        <v>2.1513881845559779E-3</v>
      </c>
      <c r="AJ19" s="17">
        <v>2.5000000000000005E-3</v>
      </c>
      <c r="AK19" s="4"/>
      <c r="AL19" s="16">
        <v>803375.47801375005</v>
      </c>
      <c r="AM19" s="16">
        <f t="shared" si="11"/>
        <v>1728.3725111607928</v>
      </c>
      <c r="AN19" s="17">
        <f t="shared" si="12"/>
        <v>2.1513881845559779E-3</v>
      </c>
      <c r="AO19" s="17">
        <v>2.5000000000000005E-3</v>
      </c>
      <c r="AP19" s="4"/>
      <c r="AQ19" s="18">
        <f t="shared" si="13"/>
        <v>0</v>
      </c>
      <c r="AR19" s="4"/>
      <c r="AS19" s="16">
        <v>803375.47801375005</v>
      </c>
      <c r="AT19" s="16">
        <f t="shared" si="14"/>
        <v>1728.3725111607928</v>
      </c>
      <c r="AU19" s="17">
        <f t="shared" si="15"/>
        <v>2.1513881845559779E-3</v>
      </c>
      <c r="AV19" s="17">
        <v>2.5000000000000005E-3</v>
      </c>
      <c r="AW19" s="4"/>
      <c r="AX19" s="16">
        <v>803375.47801375005</v>
      </c>
      <c r="AY19" s="16">
        <f t="shared" si="16"/>
        <v>1728.3725111607928</v>
      </c>
      <c r="AZ19" s="17">
        <f t="shared" si="17"/>
        <v>2.1513881845559779E-3</v>
      </c>
      <c r="BA19" s="17">
        <v>2.5000000000000005E-3</v>
      </c>
      <c r="BB19" s="4"/>
      <c r="BC19" s="18">
        <f t="shared" si="18"/>
        <v>0</v>
      </c>
      <c r="BD19" s="4"/>
    </row>
    <row r="20" spans="1:56" x14ac:dyDescent="0.3">
      <c r="A20" s="2">
        <v>8913539</v>
      </c>
      <c r="B20" s="2" t="s">
        <v>293</v>
      </c>
      <c r="C20" s="2">
        <v>8913539</v>
      </c>
      <c r="D20" s="2" t="s">
        <v>105</v>
      </c>
      <c r="E20" s="9">
        <v>448773.85644</v>
      </c>
      <c r="G20" s="16">
        <v>441018.61445402011</v>
      </c>
      <c r="H20" s="4"/>
      <c r="I20" s="16">
        <v>441845.41578625003</v>
      </c>
      <c r="J20" s="16">
        <f t="shared" si="19"/>
        <v>826.80133222992299</v>
      </c>
      <c r="K20" s="17">
        <f t="shared" si="0"/>
        <v>1.8712456951910567E-3</v>
      </c>
      <c r="L20" s="17">
        <v>2.5000000000000022E-3</v>
      </c>
      <c r="M20" s="4"/>
      <c r="N20" s="16">
        <v>441845.41578625003</v>
      </c>
      <c r="O20" s="16">
        <f t="shared" si="1"/>
        <v>826.80133222992299</v>
      </c>
      <c r="P20" s="17">
        <f t="shared" si="2"/>
        <v>1.8712456951910567E-3</v>
      </c>
      <c r="Q20" s="17">
        <v>2.5000000000000022E-3</v>
      </c>
      <c r="R20" s="4"/>
      <c r="S20" s="18">
        <f t="shared" si="3"/>
        <v>0</v>
      </c>
      <c r="T20" s="4"/>
      <c r="U20" s="16">
        <v>442672.21707249997</v>
      </c>
      <c r="V20" s="16">
        <f t="shared" si="4"/>
        <v>1653.6026184798684</v>
      </c>
      <c r="W20" s="17">
        <f t="shared" si="5"/>
        <v>3.7355012460812392E-3</v>
      </c>
      <c r="X20" s="17">
        <v>5.0000000000000044E-3</v>
      </c>
      <c r="Y20" s="4"/>
      <c r="Z20" s="16">
        <v>442672.21707250003</v>
      </c>
      <c r="AA20" s="16">
        <f t="shared" si="6"/>
        <v>1653.6026184799266</v>
      </c>
      <c r="AB20" s="17">
        <f t="shared" si="7"/>
        <v>3.7355012460813701E-3</v>
      </c>
      <c r="AC20" s="17">
        <v>5.0000000000000044E-3</v>
      </c>
      <c r="AD20" s="4"/>
      <c r="AE20" s="18">
        <f t="shared" si="8"/>
        <v>0</v>
      </c>
      <c r="AF20" s="4"/>
      <c r="AG20" s="16">
        <v>441845.41578625003</v>
      </c>
      <c r="AH20" s="16">
        <f t="shared" si="9"/>
        <v>826.80133222992299</v>
      </c>
      <c r="AI20" s="17">
        <f t="shared" si="10"/>
        <v>1.8712456951910567E-3</v>
      </c>
      <c r="AJ20" s="17">
        <v>2.5000000000000022E-3</v>
      </c>
      <c r="AK20" s="4"/>
      <c r="AL20" s="16">
        <v>441845.41578625003</v>
      </c>
      <c r="AM20" s="16">
        <f t="shared" si="11"/>
        <v>826.80133222992299</v>
      </c>
      <c r="AN20" s="17">
        <f t="shared" si="12"/>
        <v>1.8712456951910567E-3</v>
      </c>
      <c r="AO20" s="17">
        <v>2.5000000000000022E-3</v>
      </c>
      <c r="AP20" s="4"/>
      <c r="AQ20" s="18">
        <f t="shared" si="13"/>
        <v>0</v>
      </c>
      <c r="AR20" s="4"/>
      <c r="AS20" s="16">
        <v>441845.41578625003</v>
      </c>
      <c r="AT20" s="16">
        <f t="shared" si="14"/>
        <v>826.80133222992299</v>
      </c>
      <c r="AU20" s="17">
        <f t="shared" si="15"/>
        <v>1.8712456951910567E-3</v>
      </c>
      <c r="AV20" s="17">
        <v>2.5000000000000022E-3</v>
      </c>
      <c r="AW20" s="4"/>
      <c r="AX20" s="16">
        <v>441845.41578625003</v>
      </c>
      <c r="AY20" s="16">
        <f t="shared" si="16"/>
        <v>826.80133222992299</v>
      </c>
      <c r="AZ20" s="17">
        <f t="shared" si="17"/>
        <v>1.8712456951910567E-3</v>
      </c>
      <c r="BA20" s="17">
        <v>2.5000000000000022E-3</v>
      </c>
      <c r="BB20" s="4"/>
      <c r="BC20" s="18">
        <f t="shared" si="18"/>
        <v>0</v>
      </c>
      <c r="BD20" s="4"/>
    </row>
    <row r="21" spans="1:56" x14ac:dyDescent="0.3">
      <c r="A21" s="2">
        <v>8914756</v>
      </c>
      <c r="B21" s="2" t="s">
        <v>108</v>
      </c>
      <c r="C21" s="2">
        <v>8914756</v>
      </c>
      <c r="D21" s="2" t="s">
        <v>106</v>
      </c>
      <c r="E21" s="9">
        <v>4639973.8734400002</v>
      </c>
      <c r="G21" s="16">
        <v>4560342.4697387768</v>
      </c>
      <c r="H21" s="4"/>
      <c r="I21" s="16">
        <v>4603558.5796867032</v>
      </c>
      <c r="J21" s="16">
        <f t="shared" si="19"/>
        <v>43216.109947926365</v>
      </c>
      <c r="K21" s="17">
        <f t="shared" si="0"/>
        <v>9.3875442659985559E-3</v>
      </c>
      <c r="L21" s="17">
        <v>9.71138856074278E-3</v>
      </c>
      <c r="M21" s="4"/>
      <c r="N21" s="16">
        <v>4603558.5796867032</v>
      </c>
      <c r="O21" s="16">
        <f t="shared" si="1"/>
        <v>43216.109947926365</v>
      </c>
      <c r="P21" s="17">
        <f t="shared" si="2"/>
        <v>9.3875442659985559E-3</v>
      </c>
      <c r="Q21" s="17">
        <v>9.71138856074278E-3</v>
      </c>
      <c r="R21" s="4"/>
      <c r="S21" s="18">
        <f t="shared" si="3"/>
        <v>0</v>
      </c>
      <c r="T21" s="4"/>
      <c r="U21" s="16">
        <v>4582592.6915485011</v>
      </c>
      <c r="V21" s="16">
        <f t="shared" si="4"/>
        <v>22250.221809724346</v>
      </c>
      <c r="W21" s="17">
        <f t="shared" si="5"/>
        <v>4.8553784521935739E-3</v>
      </c>
      <c r="X21" s="17">
        <v>5.0000000000000001E-3</v>
      </c>
      <c r="Y21" s="4"/>
      <c r="Z21" s="16">
        <v>4582592.6915485011</v>
      </c>
      <c r="AA21" s="16">
        <f t="shared" si="6"/>
        <v>22250.221809724346</v>
      </c>
      <c r="AB21" s="17">
        <f t="shared" si="7"/>
        <v>4.8553784521935739E-3</v>
      </c>
      <c r="AC21" s="17">
        <v>5.0000000000000001E-3</v>
      </c>
      <c r="AD21" s="4"/>
      <c r="AE21" s="18">
        <f t="shared" si="8"/>
        <v>0</v>
      </c>
      <c r="AF21" s="4"/>
      <c r="AG21" s="16">
        <v>4603558.5796867032</v>
      </c>
      <c r="AH21" s="16">
        <f t="shared" si="9"/>
        <v>43216.109947926365</v>
      </c>
      <c r="AI21" s="17">
        <f t="shared" si="10"/>
        <v>9.3875442659985559E-3</v>
      </c>
      <c r="AJ21" s="17">
        <v>9.71138856074278E-3</v>
      </c>
      <c r="AK21" s="4"/>
      <c r="AL21" s="16">
        <v>4603558.5796867032</v>
      </c>
      <c r="AM21" s="16">
        <f t="shared" si="11"/>
        <v>43216.109947926365</v>
      </c>
      <c r="AN21" s="17">
        <f t="shared" si="12"/>
        <v>9.3875442659985559E-3</v>
      </c>
      <c r="AO21" s="17">
        <v>9.71138856074278E-3</v>
      </c>
      <c r="AP21" s="4"/>
      <c r="AQ21" s="18">
        <f t="shared" si="13"/>
        <v>0</v>
      </c>
      <c r="AR21" s="4"/>
      <c r="AS21" s="16">
        <v>4571467.5806242507</v>
      </c>
      <c r="AT21" s="16">
        <f t="shared" si="14"/>
        <v>11125.1108854739</v>
      </c>
      <c r="AU21" s="17">
        <f t="shared" si="15"/>
        <v>2.4335972396756504E-3</v>
      </c>
      <c r="AV21" s="17">
        <v>2.5000000000000005E-3</v>
      </c>
      <c r="AW21" s="4"/>
      <c r="AX21" s="16">
        <v>4571467.5806242507</v>
      </c>
      <c r="AY21" s="16">
        <f t="shared" si="16"/>
        <v>11125.1108854739</v>
      </c>
      <c r="AZ21" s="17">
        <f t="shared" si="17"/>
        <v>2.4335972396756504E-3</v>
      </c>
      <c r="BA21" s="17">
        <v>2.5000000000000005E-3</v>
      </c>
      <c r="BB21" s="4"/>
      <c r="BC21" s="18">
        <f t="shared" si="18"/>
        <v>0</v>
      </c>
      <c r="BD21" s="4"/>
    </row>
    <row r="22" spans="1:56" x14ac:dyDescent="0.3">
      <c r="A22" s="2">
        <v>8912010</v>
      </c>
      <c r="B22" s="2" t="s">
        <v>186</v>
      </c>
      <c r="C22" s="2">
        <v>8912010</v>
      </c>
      <c r="D22" s="2" t="s">
        <v>105</v>
      </c>
      <c r="E22" s="9">
        <v>912300.15664000006</v>
      </c>
      <c r="G22" s="16">
        <v>893344.37983567023</v>
      </c>
      <c r="H22" s="4"/>
      <c r="I22" s="16">
        <v>895301.99549949996</v>
      </c>
      <c r="J22" s="16">
        <f t="shared" si="19"/>
        <v>1957.6156638297252</v>
      </c>
      <c r="K22" s="17">
        <f t="shared" si="0"/>
        <v>2.1865422769861555E-3</v>
      </c>
      <c r="L22" s="17">
        <v>2.5000000000000022E-3</v>
      </c>
      <c r="M22" s="4"/>
      <c r="N22" s="16">
        <v>895301.99549950007</v>
      </c>
      <c r="O22" s="16">
        <f t="shared" si="1"/>
        <v>1957.6156638298417</v>
      </c>
      <c r="P22" s="17">
        <f t="shared" si="2"/>
        <v>2.1865422769862851E-3</v>
      </c>
      <c r="Q22" s="17">
        <v>2.5000000000000022E-3</v>
      </c>
      <c r="R22" s="4"/>
      <c r="S22" s="18">
        <f t="shared" si="3"/>
        <v>0</v>
      </c>
      <c r="T22" s="4"/>
      <c r="U22" s="16">
        <v>897259.61119900004</v>
      </c>
      <c r="V22" s="16">
        <f t="shared" si="4"/>
        <v>3915.2313633298036</v>
      </c>
      <c r="W22" s="17">
        <f t="shared" si="5"/>
        <v>4.3635435212534693E-3</v>
      </c>
      <c r="X22" s="17">
        <v>5.0000000000000044E-3</v>
      </c>
      <c r="Y22" s="4"/>
      <c r="Z22" s="16">
        <v>897259.61119900004</v>
      </c>
      <c r="AA22" s="16">
        <f t="shared" si="6"/>
        <v>3915.2313633298036</v>
      </c>
      <c r="AB22" s="17">
        <f t="shared" si="7"/>
        <v>4.3635435212534693E-3</v>
      </c>
      <c r="AC22" s="17">
        <v>5.0000000000000044E-3</v>
      </c>
      <c r="AD22" s="4"/>
      <c r="AE22" s="18">
        <f t="shared" si="8"/>
        <v>0</v>
      </c>
      <c r="AF22" s="4"/>
      <c r="AG22" s="16">
        <v>895301.99549949996</v>
      </c>
      <c r="AH22" s="16">
        <f t="shared" si="9"/>
        <v>1957.6156638297252</v>
      </c>
      <c r="AI22" s="17">
        <f t="shared" si="10"/>
        <v>2.1865422769861555E-3</v>
      </c>
      <c r="AJ22" s="17">
        <v>2.5000000000000022E-3</v>
      </c>
      <c r="AK22" s="4"/>
      <c r="AL22" s="16">
        <v>895301.99549950007</v>
      </c>
      <c r="AM22" s="16">
        <f t="shared" si="11"/>
        <v>1957.6156638298417</v>
      </c>
      <c r="AN22" s="17">
        <f t="shared" si="12"/>
        <v>2.1865422769862851E-3</v>
      </c>
      <c r="AO22" s="17">
        <v>2.5000000000000022E-3</v>
      </c>
      <c r="AP22" s="4"/>
      <c r="AQ22" s="18">
        <f t="shared" si="13"/>
        <v>0</v>
      </c>
      <c r="AR22" s="4"/>
      <c r="AS22" s="16">
        <v>895301.99549949996</v>
      </c>
      <c r="AT22" s="16">
        <f t="shared" si="14"/>
        <v>1957.6156638297252</v>
      </c>
      <c r="AU22" s="17">
        <f t="shared" si="15"/>
        <v>2.1865422769861555E-3</v>
      </c>
      <c r="AV22" s="17">
        <v>2.5000000000000022E-3</v>
      </c>
      <c r="AW22" s="4"/>
      <c r="AX22" s="16">
        <v>895301.99549950007</v>
      </c>
      <c r="AY22" s="16">
        <f t="shared" si="16"/>
        <v>1957.6156638298417</v>
      </c>
      <c r="AZ22" s="17">
        <f t="shared" si="17"/>
        <v>2.1865422769862851E-3</v>
      </c>
      <c r="BA22" s="17">
        <v>2.5000000000000022E-3</v>
      </c>
      <c r="BB22" s="4"/>
      <c r="BC22" s="18">
        <f t="shared" si="18"/>
        <v>0</v>
      </c>
      <c r="BD22" s="4"/>
    </row>
    <row r="23" spans="1:56" x14ac:dyDescent="0.3">
      <c r="A23" s="2">
        <v>8913511</v>
      </c>
      <c r="B23" s="2" t="s">
        <v>109</v>
      </c>
      <c r="C23" s="2">
        <v>8913511</v>
      </c>
      <c r="D23" s="2" t="s">
        <v>105</v>
      </c>
      <c r="E23" s="9">
        <v>591847.38903999992</v>
      </c>
      <c r="G23" s="16">
        <v>586160.96960887965</v>
      </c>
      <c r="H23" s="4"/>
      <c r="I23" s="16">
        <v>587350.626774</v>
      </c>
      <c r="J23" s="16">
        <f t="shared" si="19"/>
        <v>1189.6571651203558</v>
      </c>
      <c r="K23" s="17">
        <f t="shared" si="0"/>
        <v>2.0254633448754463E-3</v>
      </c>
      <c r="L23" s="17">
        <v>2.5000000000000022E-3</v>
      </c>
      <c r="M23" s="4"/>
      <c r="N23" s="16">
        <v>587350.62677400012</v>
      </c>
      <c r="O23" s="16">
        <f t="shared" si="1"/>
        <v>1189.6571651204722</v>
      </c>
      <c r="P23" s="17">
        <f t="shared" si="2"/>
        <v>2.025463344875644E-3</v>
      </c>
      <c r="Q23" s="17">
        <v>2.5000000000000022E-3</v>
      </c>
      <c r="R23" s="4"/>
      <c r="S23" s="18">
        <f t="shared" si="3"/>
        <v>0</v>
      </c>
      <c r="T23" s="4"/>
      <c r="U23" s="16">
        <v>588540.28394800005</v>
      </c>
      <c r="V23" s="16">
        <f t="shared" si="4"/>
        <v>2379.3143391204067</v>
      </c>
      <c r="W23" s="17">
        <f t="shared" si="5"/>
        <v>4.0427382865955673E-3</v>
      </c>
      <c r="X23" s="17">
        <v>4.9999999999999975E-3</v>
      </c>
      <c r="Y23" s="4"/>
      <c r="Z23" s="16">
        <v>588540.28394800005</v>
      </c>
      <c r="AA23" s="16">
        <f t="shared" si="6"/>
        <v>2379.3143391204067</v>
      </c>
      <c r="AB23" s="17">
        <f t="shared" si="7"/>
        <v>4.0427382865955673E-3</v>
      </c>
      <c r="AC23" s="17">
        <v>4.9999999999999975E-3</v>
      </c>
      <c r="AD23" s="4"/>
      <c r="AE23" s="18">
        <f t="shared" si="8"/>
        <v>0</v>
      </c>
      <c r="AF23" s="4"/>
      <c r="AG23" s="16">
        <v>587350.626774</v>
      </c>
      <c r="AH23" s="16">
        <f t="shared" si="9"/>
        <v>1189.6571651203558</v>
      </c>
      <c r="AI23" s="17">
        <f t="shared" si="10"/>
        <v>2.0254633448754463E-3</v>
      </c>
      <c r="AJ23" s="17">
        <v>2.5000000000000022E-3</v>
      </c>
      <c r="AK23" s="4"/>
      <c r="AL23" s="16">
        <v>587350.62677400012</v>
      </c>
      <c r="AM23" s="16">
        <f t="shared" si="11"/>
        <v>1189.6571651204722</v>
      </c>
      <c r="AN23" s="17">
        <f t="shared" si="12"/>
        <v>2.025463344875644E-3</v>
      </c>
      <c r="AO23" s="17">
        <v>2.5000000000000022E-3</v>
      </c>
      <c r="AP23" s="4"/>
      <c r="AQ23" s="18">
        <f t="shared" si="13"/>
        <v>0</v>
      </c>
      <c r="AR23" s="4"/>
      <c r="AS23" s="16">
        <v>587350.626774</v>
      </c>
      <c r="AT23" s="16">
        <f t="shared" si="14"/>
        <v>1189.6571651203558</v>
      </c>
      <c r="AU23" s="17">
        <f t="shared" si="15"/>
        <v>2.0254633448754463E-3</v>
      </c>
      <c r="AV23" s="17">
        <v>2.5000000000000022E-3</v>
      </c>
      <c r="AW23" s="4"/>
      <c r="AX23" s="16">
        <v>587350.62677400012</v>
      </c>
      <c r="AY23" s="16">
        <f t="shared" si="16"/>
        <v>1189.6571651204722</v>
      </c>
      <c r="AZ23" s="17">
        <f t="shared" si="17"/>
        <v>2.025463344875644E-3</v>
      </c>
      <c r="BA23" s="17">
        <v>2.5000000000000022E-3</v>
      </c>
      <c r="BB23" s="4"/>
      <c r="BC23" s="18">
        <f t="shared" si="18"/>
        <v>0</v>
      </c>
      <c r="BD23" s="4"/>
    </row>
    <row r="24" spans="1:56" x14ac:dyDescent="0.3">
      <c r="A24" s="2">
        <v>8912014</v>
      </c>
      <c r="B24" s="2" t="s">
        <v>110</v>
      </c>
      <c r="C24" s="2">
        <v>8912014</v>
      </c>
      <c r="D24" s="2" t="s">
        <v>105</v>
      </c>
      <c r="E24" s="9">
        <v>1155283.5654</v>
      </c>
      <c r="G24" s="16">
        <v>1112025.9749979354</v>
      </c>
      <c r="H24" s="4"/>
      <c r="I24" s="16">
        <v>1123044.981625</v>
      </c>
      <c r="J24" s="16">
        <f t="shared" si="19"/>
        <v>11019.006627064664</v>
      </c>
      <c r="K24" s="17">
        <f t="shared" si="0"/>
        <v>9.811723312382923E-3</v>
      </c>
      <c r="L24" s="17">
        <v>1.1000000000000003E-2</v>
      </c>
      <c r="M24" s="4"/>
      <c r="N24" s="16">
        <v>1123044.981625</v>
      </c>
      <c r="O24" s="16">
        <f t="shared" si="1"/>
        <v>11019.006627064664</v>
      </c>
      <c r="P24" s="17">
        <f t="shared" si="2"/>
        <v>9.811723312382923E-3</v>
      </c>
      <c r="Q24" s="17">
        <v>1.1000000000000003E-2</v>
      </c>
      <c r="R24" s="4"/>
      <c r="S24" s="18">
        <f t="shared" si="3"/>
        <v>0</v>
      </c>
      <c r="T24" s="4"/>
      <c r="U24" s="16">
        <v>1117034.6143749999</v>
      </c>
      <c r="V24" s="16">
        <f t="shared" si="4"/>
        <v>5008.6393770645373</v>
      </c>
      <c r="W24" s="17">
        <f t="shared" si="5"/>
        <v>4.4838712360466618E-3</v>
      </c>
      <c r="X24" s="17">
        <v>4.9999999999999975E-3</v>
      </c>
      <c r="Y24" s="4"/>
      <c r="Z24" s="16">
        <v>1117034.6143749999</v>
      </c>
      <c r="AA24" s="16">
        <f t="shared" si="6"/>
        <v>5008.6393770645373</v>
      </c>
      <c r="AB24" s="17">
        <f t="shared" si="7"/>
        <v>4.4838712360466618E-3</v>
      </c>
      <c r="AC24" s="17">
        <v>4.9999999999999975E-3</v>
      </c>
      <c r="AD24" s="4"/>
      <c r="AE24" s="18">
        <f t="shared" si="8"/>
        <v>0</v>
      </c>
      <c r="AF24" s="4"/>
      <c r="AG24" s="16">
        <v>1122043.2537499999</v>
      </c>
      <c r="AH24" s="16">
        <f t="shared" si="9"/>
        <v>10017.278752064565</v>
      </c>
      <c r="AI24" s="17">
        <f t="shared" si="10"/>
        <v>8.9277117602959127E-3</v>
      </c>
      <c r="AJ24" s="17">
        <v>1.0000000000000002E-2</v>
      </c>
      <c r="AK24" s="4"/>
      <c r="AL24" s="16">
        <v>1122043.2537499999</v>
      </c>
      <c r="AM24" s="16">
        <f t="shared" si="11"/>
        <v>10017.278752064565</v>
      </c>
      <c r="AN24" s="17">
        <f t="shared" si="12"/>
        <v>8.9277117602959127E-3</v>
      </c>
      <c r="AO24" s="17">
        <v>1.0000000000000002E-2</v>
      </c>
      <c r="AP24" s="4"/>
      <c r="AQ24" s="18">
        <f t="shared" si="13"/>
        <v>0</v>
      </c>
      <c r="AR24" s="4"/>
      <c r="AS24" s="16">
        <v>1114530.2946875</v>
      </c>
      <c r="AT24" s="16">
        <f t="shared" si="14"/>
        <v>2504.3196895646397</v>
      </c>
      <c r="AU24" s="17">
        <f t="shared" si="15"/>
        <v>2.2469731881687603E-3</v>
      </c>
      <c r="AV24" s="17">
        <v>2.5000000000000022E-3</v>
      </c>
      <c r="AW24" s="4"/>
      <c r="AX24" s="16">
        <v>1114530.2946875</v>
      </c>
      <c r="AY24" s="16">
        <f t="shared" si="16"/>
        <v>2504.3196895646397</v>
      </c>
      <c r="AZ24" s="17">
        <f t="shared" si="17"/>
        <v>2.2469731881687603E-3</v>
      </c>
      <c r="BA24" s="17">
        <v>2.5000000000000022E-3</v>
      </c>
      <c r="BB24" s="4"/>
      <c r="BC24" s="18">
        <f t="shared" si="18"/>
        <v>0</v>
      </c>
      <c r="BD24" s="4"/>
    </row>
    <row r="25" spans="1:56" x14ac:dyDescent="0.3">
      <c r="A25" s="2">
        <v>8912200</v>
      </c>
      <c r="B25" s="2" t="s">
        <v>8</v>
      </c>
      <c r="C25" s="2">
        <v>8912200</v>
      </c>
      <c r="D25" s="2" t="s">
        <v>105</v>
      </c>
      <c r="E25" s="9">
        <v>880057.33363999997</v>
      </c>
      <c r="G25" s="16">
        <v>860718.73561732692</v>
      </c>
      <c r="H25" s="4"/>
      <c r="I25" s="16">
        <v>862594.78718900005</v>
      </c>
      <c r="J25" s="16">
        <f t="shared" si="19"/>
        <v>1876.0515716731315</v>
      </c>
      <c r="K25" s="17">
        <f t="shared" si="0"/>
        <v>2.1748932401814717E-3</v>
      </c>
      <c r="L25" s="17">
        <v>2.5000000000000022E-3</v>
      </c>
      <c r="M25" s="4"/>
      <c r="N25" s="16">
        <v>862594.78718900005</v>
      </c>
      <c r="O25" s="16">
        <f t="shared" si="1"/>
        <v>1876.0515716731315</v>
      </c>
      <c r="P25" s="17">
        <f t="shared" si="2"/>
        <v>2.1748932401814717E-3</v>
      </c>
      <c r="Q25" s="17">
        <v>2.5000000000000022E-3</v>
      </c>
      <c r="R25" s="4"/>
      <c r="S25" s="18">
        <f t="shared" si="3"/>
        <v>0</v>
      </c>
      <c r="T25" s="4"/>
      <c r="U25" s="16">
        <v>864470.83877800009</v>
      </c>
      <c r="V25" s="16">
        <f t="shared" si="4"/>
        <v>3752.1031606731704</v>
      </c>
      <c r="W25" s="17">
        <f t="shared" si="5"/>
        <v>4.3403467096438716E-3</v>
      </c>
      <c r="X25" s="17">
        <v>4.9999999999999975E-3</v>
      </c>
      <c r="Y25" s="4"/>
      <c r="Z25" s="16">
        <v>864470.83877799998</v>
      </c>
      <c r="AA25" s="16">
        <f t="shared" si="6"/>
        <v>3752.1031606730539</v>
      </c>
      <c r="AB25" s="17">
        <f t="shared" si="7"/>
        <v>4.3403467096437371E-3</v>
      </c>
      <c r="AC25" s="17">
        <v>4.9999999999999975E-3</v>
      </c>
      <c r="AD25" s="4"/>
      <c r="AE25" s="18">
        <f t="shared" si="8"/>
        <v>0</v>
      </c>
      <c r="AF25" s="4"/>
      <c r="AG25" s="16">
        <v>862594.78718900005</v>
      </c>
      <c r="AH25" s="16">
        <f t="shared" si="9"/>
        <v>1876.0515716731315</v>
      </c>
      <c r="AI25" s="17">
        <f t="shared" si="10"/>
        <v>2.1748932401814717E-3</v>
      </c>
      <c r="AJ25" s="17">
        <v>2.5000000000000022E-3</v>
      </c>
      <c r="AK25" s="4"/>
      <c r="AL25" s="16">
        <v>862594.78718900005</v>
      </c>
      <c r="AM25" s="16">
        <f t="shared" si="11"/>
        <v>1876.0515716731315</v>
      </c>
      <c r="AN25" s="17">
        <f t="shared" si="12"/>
        <v>2.1748932401814717E-3</v>
      </c>
      <c r="AO25" s="17">
        <v>2.5000000000000022E-3</v>
      </c>
      <c r="AP25" s="4"/>
      <c r="AQ25" s="18">
        <f t="shared" si="13"/>
        <v>0</v>
      </c>
      <c r="AR25" s="4"/>
      <c r="AS25" s="16">
        <v>862594.78718900005</v>
      </c>
      <c r="AT25" s="16">
        <f t="shared" si="14"/>
        <v>1876.0515716731315</v>
      </c>
      <c r="AU25" s="17">
        <f t="shared" si="15"/>
        <v>2.1748932401814717E-3</v>
      </c>
      <c r="AV25" s="17">
        <v>2.4999999999999988E-3</v>
      </c>
      <c r="AW25" s="4"/>
      <c r="AX25" s="16">
        <v>862594.78718900005</v>
      </c>
      <c r="AY25" s="16">
        <f t="shared" si="16"/>
        <v>1876.0515716731315</v>
      </c>
      <c r="AZ25" s="17">
        <f t="shared" si="17"/>
        <v>2.1748932401814717E-3</v>
      </c>
      <c r="BA25" s="17">
        <v>2.4999999999999988E-3</v>
      </c>
      <c r="BB25" s="4"/>
      <c r="BC25" s="18">
        <f t="shared" si="18"/>
        <v>0</v>
      </c>
      <c r="BD25" s="4"/>
    </row>
    <row r="26" spans="1:56" x14ac:dyDescent="0.3">
      <c r="A26" s="2">
        <v>8914091</v>
      </c>
      <c r="B26" s="2" t="s">
        <v>95</v>
      </c>
      <c r="C26" s="2">
        <v>8914091</v>
      </c>
      <c r="D26" s="2" t="s">
        <v>106</v>
      </c>
      <c r="E26" s="9">
        <v>6094847.0072400002</v>
      </c>
      <c r="G26" s="16">
        <v>6064333.4093101108</v>
      </c>
      <c r="H26" s="4"/>
      <c r="I26" s="16">
        <v>6079218.49757325</v>
      </c>
      <c r="J26" s="16">
        <f t="shared" si="19"/>
        <v>14885.088263139129</v>
      </c>
      <c r="K26" s="17">
        <f t="shared" si="0"/>
        <v>2.4485200308363773E-3</v>
      </c>
      <c r="L26" s="17">
        <v>2.5000000000000001E-3</v>
      </c>
      <c r="M26" s="4"/>
      <c r="N26" s="16">
        <v>6079218.49757325</v>
      </c>
      <c r="O26" s="16">
        <f t="shared" si="1"/>
        <v>14885.088263139129</v>
      </c>
      <c r="P26" s="17">
        <f t="shared" si="2"/>
        <v>2.4485200308363773E-3</v>
      </c>
      <c r="Q26" s="17">
        <v>2.5000000000000001E-3</v>
      </c>
      <c r="R26" s="4"/>
      <c r="S26" s="18">
        <f t="shared" si="3"/>
        <v>0</v>
      </c>
      <c r="T26" s="4"/>
      <c r="U26" s="16">
        <v>6094103.5858465005</v>
      </c>
      <c r="V26" s="16">
        <f t="shared" si="4"/>
        <v>29770.176536389627</v>
      </c>
      <c r="W26" s="17">
        <f t="shared" si="5"/>
        <v>4.8850788499116733E-3</v>
      </c>
      <c r="X26" s="17">
        <v>5.0000000000000001E-3</v>
      </c>
      <c r="Y26" s="4"/>
      <c r="Z26" s="16">
        <v>6094103.5858465005</v>
      </c>
      <c r="AA26" s="16">
        <f t="shared" si="6"/>
        <v>29770.176536389627</v>
      </c>
      <c r="AB26" s="17">
        <f t="shared" si="7"/>
        <v>4.8850788499116733E-3</v>
      </c>
      <c r="AC26" s="17">
        <v>5.0000000000000001E-3</v>
      </c>
      <c r="AD26" s="4"/>
      <c r="AE26" s="18">
        <f t="shared" si="8"/>
        <v>0</v>
      </c>
      <c r="AF26" s="4"/>
      <c r="AG26" s="16">
        <v>6079218.49757325</v>
      </c>
      <c r="AH26" s="16">
        <f t="shared" si="9"/>
        <v>14885.088263139129</v>
      </c>
      <c r="AI26" s="17">
        <f t="shared" si="10"/>
        <v>2.4485200308363773E-3</v>
      </c>
      <c r="AJ26" s="17">
        <v>2.5000000000000001E-3</v>
      </c>
      <c r="AK26" s="4"/>
      <c r="AL26" s="16">
        <v>6079218.49757325</v>
      </c>
      <c r="AM26" s="16">
        <f t="shared" si="11"/>
        <v>14885.088263139129</v>
      </c>
      <c r="AN26" s="17">
        <f t="shared" si="12"/>
        <v>2.4485200308363773E-3</v>
      </c>
      <c r="AO26" s="17">
        <v>2.5000000000000001E-3</v>
      </c>
      <c r="AP26" s="4"/>
      <c r="AQ26" s="18">
        <f t="shared" si="13"/>
        <v>0</v>
      </c>
      <c r="AR26" s="4"/>
      <c r="AS26" s="16">
        <v>6079218.49757325</v>
      </c>
      <c r="AT26" s="16">
        <f t="shared" si="14"/>
        <v>14885.088263139129</v>
      </c>
      <c r="AU26" s="17">
        <f t="shared" si="15"/>
        <v>2.4485200308363773E-3</v>
      </c>
      <c r="AV26" s="17">
        <v>2.5000000000000001E-3</v>
      </c>
      <c r="AW26" s="4"/>
      <c r="AX26" s="16">
        <v>6079218.49757325</v>
      </c>
      <c r="AY26" s="16">
        <f t="shared" si="16"/>
        <v>14885.088263139129</v>
      </c>
      <c r="AZ26" s="17">
        <f t="shared" si="17"/>
        <v>2.4485200308363773E-3</v>
      </c>
      <c r="BA26" s="17">
        <v>2.5000000000000001E-3</v>
      </c>
      <c r="BB26" s="4"/>
      <c r="BC26" s="18">
        <f t="shared" si="18"/>
        <v>0</v>
      </c>
      <c r="BD26" s="4"/>
    </row>
    <row r="27" spans="1:56" x14ac:dyDescent="0.3">
      <c r="A27" s="2">
        <v>8912916</v>
      </c>
      <c r="B27" s="2" t="s">
        <v>248</v>
      </c>
      <c r="C27" s="2">
        <v>8912916</v>
      </c>
      <c r="D27" s="2" t="s">
        <v>105</v>
      </c>
      <c r="E27" s="9">
        <v>1260640.9070400002</v>
      </c>
      <c r="G27" s="16">
        <v>1236280.3661070378</v>
      </c>
      <c r="H27" s="4"/>
      <c r="I27" s="16">
        <v>1248666.1710270999</v>
      </c>
      <c r="J27" s="16">
        <f t="shared" si="19"/>
        <v>12385.80492006219</v>
      </c>
      <c r="K27" s="17">
        <f t="shared" si="0"/>
        <v>9.9192283794107688E-3</v>
      </c>
      <c r="L27" s="17">
        <v>1.1000000000000001E-2</v>
      </c>
      <c r="M27" s="4"/>
      <c r="N27" s="16">
        <v>1248666.1710271002</v>
      </c>
      <c r="O27" s="16">
        <f t="shared" si="1"/>
        <v>12385.804920062423</v>
      </c>
      <c r="P27" s="17">
        <f t="shared" si="2"/>
        <v>9.9192283794109527E-3</v>
      </c>
      <c r="Q27" s="17">
        <v>1.1000000000000001E-2</v>
      </c>
      <c r="R27" s="4"/>
      <c r="S27" s="18">
        <f t="shared" si="3"/>
        <v>0</v>
      </c>
      <c r="T27" s="4"/>
      <c r="U27" s="16">
        <v>1241910.2774304999</v>
      </c>
      <c r="V27" s="16">
        <f t="shared" si="4"/>
        <v>5629.9113234621473</v>
      </c>
      <c r="W27" s="17">
        <f t="shared" si="5"/>
        <v>4.5332673589837573E-3</v>
      </c>
      <c r="X27" s="17">
        <v>5.000000000000001E-3</v>
      </c>
      <c r="Y27" s="4"/>
      <c r="Z27" s="16">
        <v>1241910.2774305001</v>
      </c>
      <c r="AA27" s="16">
        <f t="shared" si="6"/>
        <v>5629.9113234623801</v>
      </c>
      <c r="AB27" s="17">
        <f t="shared" si="7"/>
        <v>4.5332673589839438E-3</v>
      </c>
      <c r="AC27" s="17">
        <v>4.9999999999999992E-3</v>
      </c>
      <c r="AD27" s="4"/>
      <c r="AE27" s="18">
        <f t="shared" si="8"/>
        <v>0</v>
      </c>
      <c r="AF27" s="4"/>
      <c r="AG27" s="16">
        <v>1247540.1887610001</v>
      </c>
      <c r="AH27" s="16">
        <f t="shared" si="9"/>
        <v>11259.822653962299</v>
      </c>
      <c r="AI27" s="17">
        <f t="shared" si="10"/>
        <v>9.0256191787657283E-3</v>
      </c>
      <c r="AJ27" s="17">
        <v>0.01</v>
      </c>
      <c r="AK27" s="4"/>
      <c r="AL27" s="16">
        <v>1247540.1887610001</v>
      </c>
      <c r="AM27" s="16">
        <f t="shared" si="11"/>
        <v>11259.822653962299</v>
      </c>
      <c r="AN27" s="17">
        <f t="shared" si="12"/>
        <v>9.0256191787657283E-3</v>
      </c>
      <c r="AO27" s="17">
        <v>0.01</v>
      </c>
      <c r="AP27" s="4"/>
      <c r="AQ27" s="18">
        <f t="shared" si="13"/>
        <v>0</v>
      </c>
      <c r="AR27" s="4"/>
      <c r="AS27" s="16">
        <v>1239095.3217652501</v>
      </c>
      <c r="AT27" s="16">
        <f t="shared" si="14"/>
        <v>2814.9556582123041</v>
      </c>
      <c r="AU27" s="17">
        <f t="shared" si="15"/>
        <v>2.2717829764719302E-3</v>
      </c>
      <c r="AV27" s="17">
        <v>2.5000000000000005E-3</v>
      </c>
      <c r="AW27" s="4"/>
      <c r="AX27" s="16">
        <v>1239095.3217652501</v>
      </c>
      <c r="AY27" s="16">
        <f t="shared" si="16"/>
        <v>2814.9556582123041</v>
      </c>
      <c r="AZ27" s="17">
        <f t="shared" si="17"/>
        <v>2.2717829764719302E-3</v>
      </c>
      <c r="BA27" s="17">
        <v>2.5000000000000005E-3</v>
      </c>
      <c r="BB27" s="4"/>
      <c r="BC27" s="18">
        <f t="shared" si="18"/>
        <v>0</v>
      </c>
      <c r="BD27" s="4"/>
    </row>
    <row r="28" spans="1:56" x14ac:dyDescent="0.3">
      <c r="A28" s="2">
        <v>8912942</v>
      </c>
      <c r="B28" s="2" t="s">
        <v>254</v>
      </c>
      <c r="C28" s="2">
        <v>8912942</v>
      </c>
      <c r="D28" s="2" t="s">
        <v>105</v>
      </c>
      <c r="E28" s="9">
        <v>1149595.9051399999</v>
      </c>
      <c r="G28" s="16">
        <v>1131498.3037226947</v>
      </c>
      <c r="H28" s="4"/>
      <c r="I28" s="16">
        <v>1134051.30420925</v>
      </c>
      <c r="J28" s="16">
        <f t="shared" si="19"/>
        <v>2553.0004865552764</v>
      </c>
      <c r="K28" s="17">
        <f t="shared" si="0"/>
        <v>2.251221331062645E-3</v>
      </c>
      <c r="L28" s="17">
        <v>2.5000000000000001E-3</v>
      </c>
      <c r="M28" s="4"/>
      <c r="N28" s="16">
        <v>1134051.30420925</v>
      </c>
      <c r="O28" s="16">
        <f t="shared" si="1"/>
        <v>2553.0004865552764</v>
      </c>
      <c r="P28" s="17">
        <f t="shared" si="2"/>
        <v>2.251221331062645E-3</v>
      </c>
      <c r="Q28" s="17">
        <v>2.5000000000000005E-3</v>
      </c>
      <c r="R28" s="4"/>
      <c r="S28" s="18">
        <f t="shared" si="3"/>
        <v>0</v>
      </c>
      <c r="T28" s="4"/>
      <c r="U28" s="16">
        <v>1136604.3047185</v>
      </c>
      <c r="V28" s="16">
        <f t="shared" si="4"/>
        <v>5106.0009958052542</v>
      </c>
      <c r="W28" s="17">
        <f t="shared" si="5"/>
        <v>4.4923294541540952E-3</v>
      </c>
      <c r="X28" s="17">
        <v>4.9999999999999992E-3</v>
      </c>
      <c r="Y28" s="4"/>
      <c r="Z28" s="16">
        <v>1136604.3047185</v>
      </c>
      <c r="AA28" s="16">
        <f t="shared" si="6"/>
        <v>5106.0009958052542</v>
      </c>
      <c r="AB28" s="17">
        <f t="shared" si="7"/>
        <v>4.4923294541540952E-3</v>
      </c>
      <c r="AC28" s="17">
        <v>4.9999999999999992E-3</v>
      </c>
      <c r="AD28" s="4"/>
      <c r="AE28" s="18">
        <f t="shared" si="8"/>
        <v>0</v>
      </c>
      <c r="AF28" s="4"/>
      <c r="AG28" s="16">
        <v>1134051.30420925</v>
      </c>
      <c r="AH28" s="16">
        <f t="shared" si="9"/>
        <v>2553.0004865552764</v>
      </c>
      <c r="AI28" s="17">
        <f t="shared" si="10"/>
        <v>2.251221331062645E-3</v>
      </c>
      <c r="AJ28" s="17">
        <v>2.5000000000000001E-3</v>
      </c>
      <c r="AK28" s="4"/>
      <c r="AL28" s="16">
        <v>1134051.30420925</v>
      </c>
      <c r="AM28" s="16">
        <f t="shared" si="11"/>
        <v>2553.0004865552764</v>
      </c>
      <c r="AN28" s="17">
        <f t="shared" si="12"/>
        <v>2.251221331062645E-3</v>
      </c>
      <c r="AO28" s="17">
        <v>2.5000000000000005E-3</v>
      </c>
      <c r="AP28" s="4"/>
      <c r="AQ28" s="18">
        <f t="shared" si="13"/>
        <v>0</v>
      </c>
      <c r="AR28" s="4"/>
      <c r="AS28" s="16">
        <v>1134051.30420925</v>
      </c>
      <c r="AT28" s="16">
        <f t="shared" si="14"/>
        <v>2553.0004865552764</v>
      </c>
      <c r="AU28" s="17">
        <f t="shared" si="15"/>
        <v>2.251221331062645E-3</v>
      </c>
      <c r="AV28" s="17">
        <v>2.5000000000000001E-3</v>
      </c>
      <c r="AW28" s="4"/>
      <c r="AX28" s="16">
        <v>1134051.30420925</v>
      </c>
      <c r="AY28" s="16">
        <f t="shared" si="16"/>
        <v>2553.0004865552764</v>
      </c>
      <c r="AZ28" s="17">
        <f t="shared" si="17"/>
        <v>2.251221331062645E-3</v>
      </c>
      <c r="BA28" s="17">
        <v>2.5000000000000005E-3</v>
      </c>
      <c r="BB28" s="4"/>
      <c r="BC28" s="18">
        <f t="shared" si="18"/>
        <v>0</v>
      </c>
      <c r="BD28" s="4"/>
    </row>
    <row r="29" spans="1:56" x14ac:dyDescent="0.3">
      <c r="A29" s="2">
        <v>8912202</v>
      </c>
      <c r="B29" s="2" t="s">
        <v>195</v>
      </c>
      <c r="C29" s="2">
        <v>8912202</v>
      </c>
      <c r="D29" s="2" t="s">
        <v>105</v>
      </c>
      <c r="E29" s="9">
        <v>687918.64564</v>
      </c>
      <c r="G29" s="16">
        <v>673035.33628503967</v>
      </c>
      <c r="H29" s="4"/>
      <c r="I29" s="16">
        <v>674442.17939075001</v>
      </c>
      <c r="J29" s="16">
        <f t="shared" si="19"/>
        <v>1406.8431057103444</v>
      </c>
      <c r="K29" s="17">
        <f t="shared" si="0"/>
        <v>2.0859358277105396E-3</v>
      </c>
      <c r="L29" s="17">
        <v>2.5000000000000022E-3</v>
      </c>
      <c r="M29" s="4"/>
      <c r="N29" s="16">
        <v>674442.17939075001</v>
      </c>
      <c r="O29" s="16">
        <f t="shared" si="1"/>
        <v>1406.8431057103444</v>
      </c>
      <c r="P29" s="17">
        <f t="shared" si="2"/>
        <v>2.0859358277105396E-3</v>
      </c>
      <c r="Q29" s="17">
        <v>2.5000000000000022E-3</v>
      </c>
      <c r="R29" s="4"/>
      <c r="S29" s="18">
        <f t="shared" si="3"/>
        <v>0</v>
      </c>
      <c r="T29" s="4"/>
      <c r="U29" s="16">
        <v>675849.02248149994</v>
      </c>
      <c r="V29" s="16">
        <f t="shared" si="4"/>
        <v>2813.6861964602722</v>
      </c>
      <c r="W29" s="17">
        <f t="shared" si="5"/>
        <v>4.1631874913857572E-3</v>
      </c>
      <c r="X29" s="17">
        <v>4.9999999999999975E-3</v>
      </c>
      <c r="Y29" s="4"/>
      <c r="Z29" s="16">
        <v>675849.02248150005</v>
      </c>
      <c r="AA29" s="16">
        <f t="shared" si="6"/>
        <v>2813.6861964603886</v>
      </c>
      <c r="AB29" s="17">
        <f t="shared" si="7"/>
        <v>4.163187491385929E-3</v>
      </c>
      <c r="AC29" s="17">
        <v>4.9999999999999975E-3</v>
      </c>
      <c r="AD29" s="4"/>
      <c r="AE29" s="18">
        <f t="shared" si="8"/>
        <v>0</v>
      </c>
      <c r="AF29" s="4"/>
      <c r="AG29" s="16">
        <v>674442.17939075001</v>
      </c>
      <c r="AH29" s="16">
        <f t="shared" si="9"/>
        <v>1406.8431057103444</v>
      </c>
      <c r="AI29" s="17">
        <f t="shared" si="10"/>
        <v>2.0859358277105396E-3</v>
      </c>
      <c r="AJ29" s="17">
        <v>2.5000000000000022E-3</v>
      </c>
      <c r="AK29" s="4"/>
      <c r="AL29" s="16">
        <v>674442.17939075001</v>
      </c>
      <c r="AM29" s="16">
        <f t="shared" si="11"/>
        <v>1406.8431057103444</v>
      </c>
      <c r="AN29" s="17">
        <f t="shared" si="12"/>
        <v>2.0859358277105396E-3</v>
      </c>
      <c r="AO29" s="17">
        <v>2.5000000000000022E-3</v>
      </c>
      <c r="AP29" s="4"/>
      <c r="AQ29" s="18">
        <f t="shared" si="13"/>
        <v>0</v>
      </c>
      <c r="AR29" s="4"/>
      <c r="AS29" s="16">
        <v>674442.17939075001</v>
      </c>
      <c r="AT29" s="16">
        <f t="shared" si="14"/>
        <v>1406.8431057103444</v>
      </c>
      <c r="AU29" s="17">
        <f t="shared" si="15"/>
        <v>2.0859358277105396E-3</v>
      </c>
      <c r="AV29" s="17">
        <v>2.5000000000000022E-3</v>
      </c>
      <c r="AW29" s="4"/>
      <c r="AX29" s="16">
        <v>674442.17939075001</v>
      </c>
      <c r="AY29" s="16">
        <f t="shared" si="16"/>
        <v>1406.8431057103444</v>
      </c>
      <c r="AZ29" s="17">
        <f t="shared" si="17"/>
        <v>2.0859358277105396E-3</v>
      </c>
      <c r="BA29" s="17">
        <v>2.5000000000000022E-3</v>
      </c>
      <c r="BB29" s="4"/>
      <c r="BC29" s="18">
        <f t="shared" si="18"/>
        <v>0</v>
      </c>
      <c r="BD29" s="4"/>
    </row>
    <row r="30" spans="1:56" x14ac:dyDescent="0.3">
      <c r="A30" s="2">
        <v>8914009</v>
      </c>
      <c r="B30" s="2" t="s">
        <v>111</v>
      </c>
      <c r="C30" s="2">
        <v>8914009</v>
      </c>
      <c r="D30" s="2" t="s">
        <v>106</v>
      </c>
      <c r="E30" s="9">
        <v>9807029.28204</v>
      </c>
      <c r="G30" s="16">
        <v>9701459.8060015813</v>
      </c>
      <c r="H30" s="4"/>
      <c r="I30" s="16">
        <v>9792096.603589939</v>
      </c>
      <c r="J30" s="16">
        <f t="shared" si="19"/>
        <v>90636.797588357702</v>
      </c>
      <c r="K30" s="17">
        <f t="shared" si="0"/>
        <v>9.2561175872314001E-3</v>
      </c>
      <c r="L30" s="17">
        <v>9.4500333086074747E-3</v>
      </c>
      <c r="M30" s="4"/>
      <c r="N30" s="16">
        <v>9792096.603589939</v>
      </c>
      <c r="O30" s="16">
        <f t="shared" si="1"/>
        <v>90636.797588357702</v>
      </c>
      <c r="P30" s="17">
        <f t="shared" si="2"/>
        <v>9.2561175872314001E-3</v>
      </c>
      <c r="Q30" s="17">
        <v>9.4500333086074747E-3</v>
      </c>
      <c r="R30" s="4"/>
      <c r="S30" s="18">
        <f t="shared" si="3"/>
        <v>0</v>
      </c>
      <c r="T30" s="4"/>
      <c r="U30" s="16">
        <v>9749415.614529999</v>
      </c>
      <c r="V30" s="16">
        <f t="shared" si="4"/>
        <v>47955.808528417721</v>
      </c>
      <c r="W30" s="17">
        <f t="shared" si="5"/>
        <v>4.9188392847820533E-3</v>
      </c>
      <c r="X30" s="17">
        <v>5.0000000000000001E-3</v>
      </c>
      <c r="Y30" s="4"/>
      <c r="Z30" s="16">
        <v>9749415.614529999</v>
      </c>
      <c r="AA30" s="16">
        <f t="shared" si="6"/>
        <v>47955.808528417721</v>
      </c>
      <c r="AB30" s="17">
        <f t="shared" si="7"/>
        <v>4.9188392847820533E-3</v>
      </c>
      <c r="AC30" s="17">
        <v>5.0000000000000001E-3</v>
      </c>
      <c r="AD30" s="4"/>
      <c r="AE30" s="18">
        <f t="shared" si="8"/>
        <v>0</v>
      </c>
      <c r="AF30" s="4"/>
      <c r="AG30" s="16">
        <v>9792096.603589939</v>
      </c>
      <c r="AH30" s="16">
        <f t="shared" si="9"/>
        <v>90636.797588357702</v>
      </c>
      <c r="AI30" s="17">
        <f t="shared" si="10"/>
        <v>9.2561175872314001E-3</v>
      </c>
      <c r="AJ30" s="17">
        <v>9.4500333086074747E-3</v>
      </c>
      <c r="AK30" s="4"/>
      <c r="AL30" s="16">
        <v>9792096.603589939</v>
      </c>
      <c r="AM30" s="16">
        <f t="shared" si="11"/>
        <v>90636.797588357702</v>
      </c>
      <c r="AN30" s="17">
        <f t="shared" si="12"/>
        <v>9.2561175872314001E-3</v>
      </c>
      <c r="AO30" s="17">
        <v>9.4500333086074747E-3</v>
      </c>
      <c r="AP30" s="4"/>
      <c r="AQ30" s="18">
        <f t="shared" si="13"/>
        <v>0</v>
      </c>
      <c r="AR30" s="4"/>
      <c r="AS30" s="16">
        <v>9725437.7102649976</v>
      </c>
      <c r="AT30" s="16">
        <f t="shared" si="14"/>
        <v>23977.904263416305</v>
      </c>
      <c r="AU30" s="17">
        <f t="shared" si="15"/>
        <v>2.4654833003668435E-3</v>
      </c>
      <c r="AV30" s="17">
        <v>2.5000000000000005E-3</v>
      </c>
      <c r="AW30" s="4"/>
      <c r="AX30" s="16">
        <v>9725437.7102649976</v>
      </c>
      <c r="AY30" s="16">
        <f t="shared" si="16"/>
        <v>23977.904263416305</v>
      </c>
      <c r="AZ30" s="17">
        <f t="shared" si="17"/>
        <v>2.4654833003668435E-3</v>
      </c>
      <c r="BA30" s="17">
        <v>2.5000000000000005E-3</v>
      </c>
      <c r="BB30" s="4"/>
      <c r="BC30" s="18">
        <f t="shared" si="18"/>
        <v>0</v>
      </c>
      <c r="BD30" s="4"/>
    </row>
    <row r="31" spans="1:56" x14ac:dyDescent="0.3">
      <c r="A31" s="2">
        <v>8913782</v>
      </c>
      <c r="B31" s="2" t="s">
        <v>182</v>
      </c>
      <c r="C31" s="2">
        <v>8913782</v>
      </c>
      <c r="D31" s="2" t="s">
        <v>105</v>
      </c>
      <c r="E31" s="9">
        <v>1319336.0540399998</v>
      </c>
      <c r="G31" s="16">
        <v>1298517.4605640729</v>
      </c>
      <c r="H31" s="4"/>
      <c r="I31" s="16">
        <v>1311587.8735666</v>
      </c>
      <c r="J31" s="16">
        <f t="shared" si="19"/>
        <v>13070.413002527086</v>
      </c>
      <c r="K31" s="17">
        <f t="shared" si="0"/>
        <v>9.9653353510998251E-3</v>
      </c>
      <c r="L31" s="17">
        <v>1.1000000000000001E-2</v>
      </c>
      <c r="M31" s="4"/>
      <c r="N31" s="16">
        <v>1311587.8735666</v>
      </c>
      <c r="O31" s="16">
        <f t="shared" si="1"/>
        <v>13070.413002527086</v>
      </c>
      <c r="P31" s="17">
        <f t="shared" si="2"/>
        <v>9.9653353510998251E-3</v>
      </c>
      <c r="Q31" s="17">
        <v>1.1000000000000001E-2</v>
      </c>
      <c r="R31" s="4"/>
      <c r="S31" s="18">
        <f t="shared" si="3"/>
        <v>0</v>
      </c>
      <c r="T31" s="4"/>
      <c r="U31" s="16">
        <v>1304458.5574030001</v>
      </c>
      <c r="V31" s="16">
        <f t="shared" si="4"/>
        <v>5941.0968389271293</v>
      </c>
      <c r="W31" s="17">
        <f t="shared" si="5"/>
        <v>4.5544542639630089E-3</v>
      </c>
      <c r="X31" s="17">
        <v>5.000000000000001E-3</v>
      </c>
      <c r="Y31" s="4"/>
      <c r="Z31" s="16">
        <v>1304458.5574030001</v>
      </c>
      <c r="AA31" s="16">
        <f t="shared" si="6"/>
        <v>5941.0968389271293</v>
      </c>
      <c r="AB31" s="17">
        <f t="shared" si="7"/>
        <v>4.5544542639630089E-3</v>
      </c>
      <c r="AC31" s="17">
        <v>5.000000000000001E-3</v>
      </c>
      <c r="AD31" s="4"/>
      <c r="AE31" s="18">
        <f t="shared" si="8"/>
        <v>0</v>
      </c>
      <c r="AF31" s="4"/>
      <c r="AG31" s="16">
        <v>1310399.654206</v>
      </c>
      <c r="AH31" s="16">
        <f t="shared" si="9"/>
        <v>11882.193641927093</v>
      </c>
      <c r="AI31" s="17">
        <f t="shared" si="10"/>
        <v>9.0676104834038398E-3</v>
      </c>
      <c r="AJ31" s="17">
        <v>0.01</v>
      </c>
      <c r="AK31" s="4"/>
      <c r="AL31" s="16">
        <v>1310399.654206</v>
      </c>
      <c r="AM31" s="16">
        <f t="shared" si="11"/>
        <v>11882.193641927093</v>
      </c>
      <c r="AN31" s="17">
        <f t="shared" si="12"/>
        <v>9.0676104834038398E-3</v>
      </c>
      <c r="AO31" s="17">
        <v>0.01</v>
      </c>
      <c r="AP31" s="4"/>
      <c r="AQ31" s="18">
        <f t="shared" si="13"/>
        <v>0</v>
      </c>
      <c r="AR31" s="4"/>
      <c r="AS31" s="16">
        <v>1301488.0090015002</v>
      </c>
      <c r="AT31" s="16">
        <f t="shared" si="14"/>
        <v>2970.5484374272637</v>
      </c>
      <c r="AU31" s="17">
        <f t="shared" si="15"/>
        <v>2.2824247452777257E-3</v>
      </c>
      <c r="AV31" s="17">
        <v>2.4999999999999988E-3</v>
      </c>
      <c r="AW31" s="4"/>
      <c r="AX31" s="16">
        <v>1301488.0090015002</v>
      </c>
      <c r="AY31" s="16">
        <f t="shared" si="16"/>
        <v>2970.5484374272637</v>
      </c>
      <c r="AZ31" s="17">
        <f t="shared" si="17"/>
        <v>2.2824247452777257E-3</v>
      </c>
      <c r="BA31" s="17">
        <v>2.5000000000000005E-3</v>
      </c>
      <c r="BB31" s="4"/>
      <c r="BC31" s="18">
        <f t="shared" si="18"/>
        <v>0</v>
      </c>
      <c r="BD31" s="4"/>
    </row>
    <row r="32" spans="1:56" x14ac:dyDescent="0.3">
      <c r="A32" s="2">
        <v>8913783</v>
      </c>
      <c r="B32" s="2" t="s">
        <v>305</v>
      </c>
      <c r="C32" s="2">
        <v>8913783</v>
      </c>
      <c r="D32" s="2" t="s">
        <v>105</v>
      </c>
      <c r="E32" s="9">
        <v>1127897.97364</v>
      </c>
      <c r="G32" s="16">
        <v>1128511.717845293</v>
      </c>
      <c r="H32" s="4"/>
      <c r="I32" s="16">
        <v>1131057.2518445</v>
      </c>
      <c r="J32" s="16">
        <f t="shared" si="19"/>
        <v>2545.5339992069639</v>
      </c>
      <c r="K32" s="17">
        <f t="shared" si="0"/>
        <v>2.250579265599306E-3</v>
      </c>
      <c r="L32" s="17">
        <v>2.5000000000000001E-3</v>
      </c>
      <c r="M32" s="4"/>
      <c r="N32" s="16">
        <v>1131057.2518445</v>
      </c>
      <c r="O32" s="16">
        <f t="shared" si="1"/>
        <v>2545.5339992069639</v>
      </c>
      <c r="P32" s="17">
        <f t="shared" si="2"/>
        <v>2.250579265599306E-3</v>
      </c>
      <c r="Q32" s="17">
        <v>2.4999999999999996E-3</v>
      </c>
      <c r="R32" s="4"/>
      <c r="S32" s="18">
        <f t="shared" si="3"/>
        <v>0</v>
      </c>
      <c r="T32" s="4"/>
      <c r="U32" s="16">
        <v>1133602.7858889999</v>
      </c>
      <c r="V32" s="16">
        <f t="shared" si="4"/>
        <v>5091.0680437069386</v>
      </c>
      <c r="W32" s="17">
        <f t="shared" si="5"/>
        <v>4.4910511045669265E-3</v>
      </c>
      <c r="X32" s="17">
        <v>5.0000000000000001E-3</v>
      </c>
      <c r="Y32" s="4"/>
      <c r="Z32" s="16">
        <v>1133602.7858889999</v>
      </c>
      <c r="AA32" s="16">
        <f t="shared" si="6"/>
        <v>5091.0680437069386</v>
      </c>
      <c r="AB32" s="17">
        <f t="shared" si="7"/>
        <v>4.4910511045669265E-3</v>
      </c>
      <c r="AC32" s="17">
        <v>5.0000000000000001E-3</v>
      </c>
      <c r="AD32" s="4"/>
      <c r="AE32" s="18">
        <f t="shared" si="8"/>
        <v>0</v>
      </c>
      <c r="AF32" s="4"/>
      <c r="AG32" s="16">
        <v>1131057.2518445</v>
      </c>
      <c r="AH32" s="16">
        <f t="shared" si="9"/>
        <v>2545.5339992069639</v>
      </c>
      <c r="AI32" s="17">
        <f t="shared" si="10"/>
        <v>2.250579265599306E-3</v>
      </c>
      <c r="AJ32" s="17">
        <v>2.5000000000000001E-3</v>
      </c>
      <c r="AK32" s="4"/>
      <c r="AL32" s="16">
        <v>1131057.2518445</v>
      </c>
      <c r="AM32" s="16">
        <f t="shared" si="11"/>
        <v>2545.5339992069639</v>
      </c>
      <c r="AN32" s="17">
        <f t="shared" si="12"/>
        <v>2.250579265599306E-3</v>
      </c>
      <c r="AO32" s="17">
        <v>2.4999999999999996E-3</v>
      </c>
      <c r="AP32" s="4"/>
      <c r="AQ32" s="18">
        <f t="shared" si="13"/>
        <v>0</v>
      </c>
      <c r="AR32" s="4"/>
      <c r="AS32" s="16">
        <v>1131057.2518445</v>
      </c>
      <c r="AT32" s="16">
        <f t="shared" si="14"/>
        <v>2545.5339992069639</v>
      </c>
      <c r="AU32" s="17">
        <f t="shared" si="15"/>
        <v>2.250579265599306E-3</v>
      </c>
      <c r="AV32" s="17">
        <v>2.5000000000000001E-3</v>
      </c>
      <c r="AW32" s="4"/>
      <c r="AX32" s="16">
        <v>1131057.2518445</v>
      </c>
      <c r="AY32" s="16">
        <f t="shared" si="16"/>
        <v>2545.5339992069639</v>
      </c>
      <c r="AZ32" s="17">
        <f t="shared" si="17"/>
        <v>2.250579265599306E-3</v>
      </c>
      <c r="BA32" s="17">
        <v>2.4999999999999996E-3</v>
      </c>
      <c r="BB32" s="4"/>
      <c r="BC32" s="18">
        <f t="shared" si="18"/>
        <v>0</v>
      </c>
      <c r="BD32" s="4"/>
    </row>
    <row r="33" spans="1:56" x14ac:dyDescent="0.3">
      <c r="A33" s="2">
        <v>8912436</v>
      </c>
      <c r="B33" s="2" t="s">
        <v>217</v>
      </c>
      <c r="C33" s="2">
        <v>8912436</v>
      </c>
      <c r="D33" s="2" t="s">
        <v>105</v>
      </c>
      <c r="E33" s="9">
        <v>713443.07344000007</v>
      </c>
      <c r="G33" s="16">
        <v>702924.77313326346</v>
      </c>
      <c r="H33" s="4"/>
      <c r="I33" s="16">
        <v>704406.33978275</v>
      </c>
      <c r="J33" s="16">
        <f t="shared" si="19"/>
        <v>1481.5666494865436</v>
      </c>
      <c r="K33" s="17">
        <f t="shared" si="0"/>
        <v>2.1032840930186431E-3</v>
      </c>
      <c r="L33" s="17">
        <v>2.5000000000000001E-3</v>
      </c>
      <c r="M33" s="4"/>
      <c r="N33" s="16">
        <v>704406.33978275</v>
      </c>
      <c r="O33" s="16">
        <f t="shared" si="1"/>
        <v>1481.5666494865436</v>
      </c>
      <c r="P33" s="17">
        <f t="shared" si="2"/>
        <v>2.1032840930186431E-3</v>
      </c>
      <c r="Q33" s="17">
        <v>2.4999999999999996E-3</v>
      </c>
      <c r="R33" s="4"/>
      <c r="S33" s="18">
        <f t="shared" si="3"/>
        <v>0</v>
      </c>
      <c r="T33" s="4"/>
      <c r="U33" s="16">
        <v>705887.90646550001</v>
      </c>
      <c r="V33" s="16">
        <f t="shared" si="4"/>
        <v>2963.1333322365535</v>
      </c>
      <c r="W33" s="17">
        <f t="shared" si="5"/>
        <v>4.1977391949855926E-3</v>
      </c>
      <c r="X33" s="17">
        <v>5.0000000000000001E-3</v>
      </c>
      <c r="Y33" s="4"/>
      <c r="Z33" s="16">
        <v>705887.90646550001</v>
      </c>
      <c r="AA33" s="16">
        <f t="shared" si="6"/>
        <v>2963.1333322365535</v>
      </c>
      <c r="AB33" s="17">
        <f t="shared" si="7"/>
        <v>4.1977391949855926E-3</v>
      </c>
      <c r="AC33" s="17">
        <v>5.0000000000000001E-3</v>
      </c>
      <c r="AD33" s="4"/>
      <c r="AE33" s="18">
        <f t="shared" si="8"/>
        <v>0</v>
      </c>
      <c r="AF33" s="4"/>
      <c r="AG33" s="16">
        <v>704406.33978275</v>
      </c>
      <c r="AH33" s="16">
        <f t="shared" si="9"/>
        <v>1481.5666494865436</v>
      </c>
      <c r="AI33" s="17">
        <f t="shared" si="10"/>
        <v>2.1032840930186431E-3</v>
      </c>
      <c r="AJ33" s="17">
        <v>2.5000000000000001E-3</v>
      </c>
      <c r="AK33" s="4"/>
      <c r="AL33" s="16">
        <v>704406.33978275</v>
      </c>
      <c r="AM33" s="16">
        <f t="shared" si="11"/>
        <v>1481.5666494865436</v>
      </c>
      <c r="AN33" s="17">
        <f t="shared" si="12"/>
        <v>2.1032840930186431E-3</v>
      </c>
      <c r="AO33" s="17">
        <v>2.4999999999999996E-3</v>
      </c>
      <c r="AP33" s="4"/>
      <c r="AQ33" s="18">
        <f t="shared" si="13"/>
        <v>0</v>
      </c>
      <c r="AR33" s="4"/>
      <c r="AS33" s="16">
        <v>704406.33978275</v>
      </c>
      <c r="AT33" s="16">
        <f t="shared" si="14"/>
        <v>1481.5666494865436</v>
      </c>
      <c r="AU33" s="17">
        <f t="shared" si="15"/>
        <v>2.1032840930186431E-3</v>
      </c>
      <c r="AV33" s="17">
        <v>2.5000000000000001E-3</v>
      </c>
      <c r="AW33" s="4"/>
      <c r="AX33" s="16">
        <v>704406.33978275</v>
      </c>
      <c r="AY33" s="16">
        <f t="shared" si="16"/>
        <v>1481.5666494865436</v>
      </c>
      <c r="AZ33" s="17">
        <f t="shared" si="17"/>
        <v>2.1032840930186431E-3</v>
      </c>
      <c r="BA33" s="17">
        <v>2.4999999999999996E-3</v>
      </c>
      <c r="BB33" s="4"/>
      <c r="BC33" s="18">
        <f t="shared" si="18"/>
        <v>0</v>
      </c>
      <c r="BD33" s="4"/>
    </row>
    <row r="34" spans="1:56" x14ac:dyDescent="0.3">
      <c r="A34" s="2">
        <v>8912921</v>
      </c>
      <c r="B34" s="2" t="s">
        <v>318</v>
      </c>
      <c r="C34" s="2">
        <v>8912921</v>
      </c>
      <c r="D34" s="2" t="s">
        <v>105</v>
      </c>
      <c r="E34" s="9">
        <v>1781573.19</v>
      </c>
      <c r="G34" s="16">
        <v>1746942.7478520095</v>
      </c>
      <c r="H34" s="4"/>
      <c r="I34" s="16">
        <v>1751034.3595197501</v>
      </c>
      <c r="J34" s="16">
        <f t="shared" si="19"/>
        <v>4091.6116677406244</v>
      </c>
      <c r="K34" s="17">
        <f t="shared" si="0"/>
        <v>2.3366826844350534E-3</v>
      </c>
      <c r="L34" s="17">
        <v>2.4999999999999988E-3</v>
      </c>
      <c r="M34" s="4"/>
      <c r="N34" s="16">
        <v>1751034.3595197501</v>
      </c>
      <c r="O34" s="16">
        <f t="shared" si="1"/>
        <v>4091.6116677406244</v>
      </c>
      <c r="P34" s="17">
        <f t="shared" si="2"/>
        <v>2.3366826844350534E-3</v>
      </c>
      <c r="Q34" s="17">
        <v>2.4999999999999988E-3</v>
      </c>
      <c r="R34" s="4"/>
      <c r="S34" s="18">
        <f t="shared" si="3"/>
        <v>0</v>
      </c>
      <c r="T34" s="4"/>
      <c r="U34" s="16">
        <v>1755125.9711395002</v>
      </c>
      <c r="V34" s="16">
        <f t="shared" si="4"/>
        <v>8183.2232874906622</v>
      </c>
      <c r="W34" s="17">
        <f t="shared" si="5"/>
        <v>4.6624706272096108E-3</v>
      </c>
      <c r="X34" s="17">
        <v>5.000000000000001E-3</v>
      </c>
      <c r="Y34" s="4"/>
      <c r="Z34" s="16">
        <v>1755125.9711395002</v>
      </c>
      <c r="AA34" s="16">
        <f t="shared" si="6"/>
        <v>8183.2232874906622</v>
      </c>
      <c r="AB34" s="17">
        <f t="shared" si="7"/>
        <v>4.6624706272096108E-3</v>
      </c>
      <c r="AC34" s="17">
        <v>5.000000000000001E-3</v>
      </c>
      <c r="AD34" s="4"/>
      <c r="AE34" s="18">
        <f t="shared" si="8"/>
        <v>0</v>
      </c>
      <c r="AF34" s="4"/>
      <c r="AG34" s="16">
        <v>1751034.3595197501</v>
      </c>
      <c r="AH34" s="16">
        <f t="shared" si="9"/>
        <v>4091.6116677406244</v>
      </c>
      <c r="AI34" s="17">
        <f t="shared" si="10"/>
        <v>2.3366826844350534E-3</v>
      </c>
      <c r="AJ34" s="17">
        <v>2.4999999999999988E-3</v>
      </c>
      <c r="AK34" s="4"/>
      <c r="AL34" s="16">
        <v>1751034.3595197499</v>
      </c>
      <c r="AM34" s="16">
        <f t="shared" si="11"/>
        <v>4091.6116677403916</v>
      </c>
      <c r="AN34" s="17">
        <f t="shared" si="12"/>
        <v>2.3366826844349207E-3</v>
      </c>
      <c r="AO34" s="17">
        <v>2.4999999999999988E-3</v>
      </c>
      <c r="AP34" s="4"/>
      <c r="AQ34" s="18">
        <f t="shared" si="13"/>
        <v>0</v>
      </c>
      <c r="AR34" s="4"/>
      <c r="AS34" s="16">
        <v>1764000</v>
      </c>
      <c r="AT34" s="16">
        <f t="shared" si="14"/>
        <v>17057.252147990512</v>
      </c>
      <c r="AU34" s="17">
        <f t="shared" si="15"/>
        <v>9.6696440748245526E-3</v>
      </c>
      <c r="AV34" s="17">
        <v>2.5000000000000005E-3</v>
      </c>
      <c r="AW34" s="4"/>
      <c r="AX34" s="16">
        <v>1764000</v>
      </c>
      <c r="AY34" s="16">
        <f t="shared" si="16"/>
        <v>17057.252147990512</v>
      </c>
      <c r="AZ34" s="17">
        <f t="shared" si="17"/>
        <v>9.6696440748245526E-3</v>
      </c>
      <c r="BA34" s="17">
        <v>2.5000000000000005E-3</v>
      </c>
      <c r="BB34" s="4"/>
      <c r="BC34" s="18">
        <f t="shared" si="18"/>
        <v>0</v>
      </c>
      <c r="BD34" s="4"/>
    </row>
    <row r="35" spans="1:56" x14ac:dyDescent="0.3">
      <c r="A35" s="2">
        <v>8912464</v>
      </c>
      <c r="B35" s="2" t="s">
        <v>221</v>
      </c>
      <c r="C35" s="2">
        <v>8912464</v>
      </c>
      <c r="D35" s="2" t="s">
        <v>105</v>
      </c>
      <c r="E35" s="9">
        <v>1235665.4467200001</v>
      </c>
      <c r="G35" s="16">
        <v>1219227.4534259401</v>
      </c>
      <c r="H35" s="4"/>
      <c r="I35" s="16">
        <v>1231425.6762873998</v>
      </c>
      <c r="J35" s="16">
        <f t="shared" si="19"/>
        <v>12198.222861459712</v>
      </c>
      <c r="K35" s="17">
        <f t="shared" si="0"/>
        <v>9.9057727123539312E-3</v>
      </c>
      <c r="L35" s="17">
        <v>1.1000000000000001E-2</v>
      </c>
      <c r="M35" s="4"/>
      <c r="N35" s="16">
        <v>1231170.0513716016</v>
      </c>
      <c r="O35" s="16">
        <f t="shared" si="1"/>
        <v>11942.597945661517</v>
      </c>
      <c r="P35" s="17">
        <f t="shared" si="2"/>
        <v>9.7002017977587292E-3</v>
      </c>
      <c r="Q35" s="17">
        <v>1.0769484940573868E-2</v>
      </c>
      <c r="R35" s="4"/>
      <c r="S35" s="18">
        <f t="shared" si="3"/>
        <v>-255.62491579819471</v>
      </c>
      <c r="T35" s="4"/>
      <c r="U35" s="16">
        <v>1224772.100167</v>
      </c>
      <c r="V35" s="16">
        <f t="shared" si="4"/>
        <v>5544.6467410598416</v>
      </c>
      <c r="W35" s="17">
        <f t="shared" si="5"/>
        <v>4.5270844594711285E-3</v>
      </c>
      <c r="X35" s="17">
        <v>4.9999999999999992E-3</v>
      </c>
      <c r="Y35" s="4"/>
      <c r="Z35" s="16">
        <v>1224772.100167</v>
      </c>
      <c r="AA35" s="16">
        <f t="shared" si="6"/>
        <v>5544.6467410598416</v>
      </c>
      <c r="AB35" s="17">
        <f t="shared" si="7"/>
        <v>4.5270844594711285E-3</v>
      </c>
      <c r="AC35" s="17">
        <v>5.0000000000000001E-3</v>
      </c>
      <c r="AD35" s="4"/>
      <c r="AE35" s="18">
        <f t="shared" si="8"/>
        <v>0</v>
      </c>
      <c r="AF35" s="4"/>
      <c r="AG35" s="16">
        <v>1230316.7469339999</v>
      </c>
      <c r="AH35" s="16">
        <f t="shared" si="9"/>
        <v>11089.293508059811</v>
      </c>
      <c r="AI35" s="17">
        <f t="shared" si="10"/>
        <v>9.0133646767751371E-3</v>
      </c>
      <c r="AJ35" s="17">
        <v>0.01</v>
      </c>
      <c r="AK35" s="4"/>
      <c r="AL35" s="16">
        <v>1230316.7469339999</v>
      </c>
      <c r="AM35" s="16">
        <f t="shared" si="11"/>
        <v>11089.293508059811</v>
      </c>
      <c r="AN35" s="17">
        <f t="shared" si="12"/>
        <v>9.0133646767751371E-3</v>
      </c>
      <c r="AO35" s="17">
        <v>0.01</v>
      </c>
      <c r="AP35" s="4"/>
      <c r="AQ35" s="18">
        <f t="shared" si="13"/>
        <v>0</v>
      </c>
      <c r="AR35" s="4"/>
      <c r="AS35" s="16">
        <v>1221999.7767834999</v>
      </c>
      <c r="AT35" s="16">
        <f t="shared" si="14"/>
        <v>2772.3233575597405</v>
      </c>
      <c r="AU35" s="17">
        <f t="shared" si="15"/>
        <v>2.2686774664206094E-3</v>
      </c>
      <c r="AV35" s="17">
        <v>2.5000000000000005E-3</v>
      </c>
      <c r="AW35" s="4"/>
      <c r="AX35" s="16">
        <v>1221999.7767835001</v>
      </c>
      <c r="AY35" s="16">
        <f t="shared" si="16"/>
        <v>2772.3233575599734</v>
      </c>
      <c r="AZ35" s="17">
        <f t="shared" si="17"/>
        <v>2.2686774664207993E-3</v>
      </c>
      <c r="BA35" s="17">
        <v>2.5000000000000005E-3</v>
      </c>
      <c r="BB35" s="4"/>
      <c r="BC35" s="18">
        <f t="shared" si="18"/>
        <v>0</v>
      </c>
      <c r="BD35" s="4"/>
    </row>
    <row r="36" spans="1:56" x14ac:dyDescent="0.3">
      <c r="A36" s="2">
        <v>8912679</v>
      </c>
      <c r="B36" s="2" t="s">
        <v>170</v>
      </c>
      <c r="C36" s="2">
        <v>8912679</v>
      </c>
      <c r="D36" s="2" t="s">
        <v>105</v>
      </c>
      <c r="E36" s="9">
        <v>423548.83892000001</v>
      </c>
      <c r="G36" s="16">
        <v>415528.87127038918</v>
      </c>
      <c r="H36" s="4"/>
      <c r="I36" s="16">
        <v>416291.94822825002</v>
      </c>
      <c r="J36" s="16">
        <f t="shared" si="19"/>
        <v>763.07695786084514</v>
      </c>
      <c r="K36" s="17">
        <f t="shared" si="0"/>
        <v>1.8330331900689447E-3</v>
      </c>
      <c r="L36" s="17">
        <v>2.5000000000000022E-3</v>
      </c>
      <c r="M36" s="4"/>
      <c r="N36" s="16">
        <v>416291.94822825002</v>
      </c>
      <c r="O36" s="16">
        <f t="shared" si="1"/>
        <v>763.07695786084514</v>
      </c>
      <c r="P36" s="17">
        <f t="shared" si="2"/>
        <v>1.8330331900689447E-3</v>
      </c>
      <c r="Q36" s="17">
        <v>2.5000000000000022E-3</v>
      </c>
      <c r="R36" s="4"/>
      <c r="S36" s="18">
        <f t="shared" si="3"/>
        <v>0</v>
      </c>
      <c r="T36" s="4"/>
      <c r="U36" s="16">
        <v>417055.02515649999</v>
      </c>
      <c r="V36" s="16">
        <f t="shared" si="4"/>
        <v>1526.1538861108129</v>
      </c>
      <c r="W36" s="17">
        <f t="shared" si="5"/>
        <v>3.659358583530131E-3</v>
      </c>
      <c r="X36" s="17">
        <v>4.9999999999999975E-3</v>
      </c>
      <c r="Y36" s="4"/>
      <c r="Z36" s="16">
        <v>417055.02515650005</v>
      </c>
      <c r="AA36" s="16">
        <f t="shared" si="6"/>
        <v>1526.1538861108711</v>
      </c>
      <c r="AB36" s="17">
        <f t="shared" si="7"/>
        <v>3.6593585835302698E-3</v>
      </c>
      <c r="AC36" s="17">
        <v>4.9999999999999975E-3</v>
      </c>
      <c r="AD36" s="4"/>
      <c r="AE36" s="18">
        <f t="shared" si="8"/>
        <v>0</v>
      </c>
      <c r="AF36" s="4"/>
      <c r="AG36" s="16">
        <v>416291.94822825002</v>
      </c>
      <c r="AH36" s="16">
        <f t="shared" si="9"/>
        <v>763.07695786084514</v>
      </c>
      <c r="AI36" s="17">
        <f t="shared" si="10"/>
        <v>1.8330331900689447E-3</v>
      </c>
      <c r="AJ36" s="17">
        <v>2.5000000000000022E-3</v>
      </c>
      <c r="AK36" s="4"/>
      <c r="AL36" s="16">
        <v>416291.94822825002</v>
      </c>
      <c r="AM36" s="16">
        <f t="shared" si="11"/>
        <v>763.07695786084514</v>
      </c>
      <c r="AN36" s="17">
        <f t="shared" si="12"/>
        <v>1.8330331900689447E-3</v>
      </c>
      <c r="AO36" s="17">
        <v>2.5000000000000022E-3</v>
      </c>
      <c r="AP36" s="4"/>
      <c r="AQ36" s="18">
        <f t="shared" si="13"/>
        <v>0</v>
      </c>
      <c r="AR36" s="4"/>
      <c r="AS36" s="16">
        <v>416291.94822825002</v>
      </c>
      <c r="AT36" s="16">
        <f t="shared" si="14"/>
        <v>763.07695786084514</v>
      </c>
      <c r="AU36" s="17">
        <f t="shared" si="15"/>
        <v>1.8330331900689447E-3</v>
      </c>
      <c r="AV36" s="17">
        <v>2.5000000000000022E-3</v>
      </c>
      <c r="AW36" s="4"/>
      <c r="AX36" s="16">
        <v>416291.94822825002</v>
      </c>
      <c r="AY36" s="16">
        <f t="shared" si="16"/>
        <v>763.07695786084514</v>
      </c>
      <c r="AZ36" s="17">
        <f t="shared" si="17"/>
        <v>1.8330331900689447E-3</v>
      </c>
      <c r="BA36" s="17">
        <v>2.5000000000000022E-3</v>
      </c>
      <c r="BB36" s="4"/>
      <c r="BC36" s="18">
        <f t="shared" si="18"/>
        <v>0</v>
      </c>
      <c r="BD36" s="4"/>
    </row>
    <row r="37" spans="1:56" x14ac:dyDescent="0.3">
      <c r="A37" s="2">
        <v>8912023</v>
      </c>
      <c r="B37" s="2" t="s">
        <v>112</v>
      </c>
      <c r="C37" s="2">
        <v>8912023</v>
      </c>
      <c r="D37" s="2" t="s">
        <v>105</v>
      </c>
      <c r="E37" s="9">
        <v>1408403.2271399999</v>
      </c>
      <c r="G37" s="16">
        <v>1391472.5246774689</v>
      </c>
      <c r="H37" s="4"/>
      <c r="I37" s="16">
        <v>1405206.4522123446</v>
      </c>
      <c r="J37" s="16">
        <f t="shared" si="19"/>
        <v>13733.927534875693</v>
      </c>
      <c r="K37" s="17">
        <f t="shared" si="0"/>
        <v>9.7736012478829137E-3</v>
      </c>
      <c r="L37" s="17">
        <v>1.0719795250018763E-2</v>
      </c>
      <c r="M37" s="4"/>
      <c r="N37" s="16">
        <v>1401185.1087830591</v>
      </c>
      <c r="O37" s="16">
        <f t="shared" si="1"/>
        <v>9712.5841055901255</v>
      </c>
      <c r="P37" s="17">
        <f t="shared" si="2"/>
        <v>6.9316923543567954E-3</v>
      </c>
      <c r="Q37" s="17">
        <v>7.5810006005492588E-3</v>
      </c>
      <c r="R37" s="4"/>
      <c r="S37" s="18">
        <f t="shared" si="3"/>
        <v>-4021.3434292855673</v>
      </c>
      <c r="T37" s="4"/>
      <c r="U37" s="16">
        <v>1397878.3968235001</v>
      </c>
      <c r="V37" s="16">
        <f t="shared" si="4"/>
        <v>6405.8721460311208</v>
      </c>
      <c r="W37" s="17">
        <f t="shared" si="5"/>
        <v>4.5825675256071247E-3</v>
      </c>
      <c r="X37" s="17">
        <v>5.0000000000000001E-3</v>
      </c>
      <c r="Y37" s="4"/>
      <c r="Z37" s="16">
        <v>1397878.3968235001</v>
      </c>
      <c r="AA37" s="16">
        <f t="shared" si="6"/>
        <v>6405.8721460311208</v>
      </c>
      <c r="AB37" s="17">
        <f t="shared" si="7"/>
        <v>4.5825675256071247E-3</v>
      </c>
      <c r="AC37" s="17">
        <v>5.0000000000000001E-3</v>
      </c>
      <c r="AD37" s="4"/>
      <c r="AE37" s="18">
        <f t="shared" si="8"/>
        <v>0</v>
      </c>
      <c r="AF37" s="4"/>
      <c r="AG37" s="16">
        <v>1404284.2689470001</v>
      </c>
      <c r="AH37" s="16">
        <f t="shared" si="9"/>
        <v>12811.74426953122</v>
      </c>
      <c r="AI37" s="17">
        <f t="shared" si="10"/>
        <v>9.1233267742421419E-3</v>
      </c>
      <c r="AJ37" s="17">
        <v>0.01</v>
      </c>
      <c r="AK37" s="4"/>
      <c r="AL37" s="16">
        <v>1401185.1087830591</v>
      </c>
      <c r="AM37" s="16">
        <f t="shared" si="11"/>
        <v>9712.5841055901255</v>
      </c>
      <c r="AN37" s="17">
        <f t="shared" si="12"/>
        <v>6.9316923543567954E-3</v>
      </c>
      <c r="AO37" s="17">
        <v>7.5810006005492588E-3</v>
      </c>
      <c r="AP37" s="4"/>
      <c r="AQ37" s="18">
        <f t="shared" si="13"/>
        <v>-3099.1601639410947</v>
      </c>
      <c r="AR37" s="4"/>
      <c r="AS37" s="16">
        <v>1394675.4607617501</v>
      </c>
      <c r="AT37" s="16">
        <f t="shared" si="14"/>
        <v>3202.9360842811875</v>
      </c>
      <c r="AU37" s="17">
        <f t="shared" si="15"/>
        <v>2.2965458089667639E-3</v>
      </c>
      <c r="AV37" s="17">
        <v>2.5000000000000005E-3</v>
      </c>
      <c r="AW37" s="4"/>
      <c r="AX37" s="16">
        <v>1394675.4607617501</v>
      </c>
      <c r="AY37" s="16">
        <f t="shared" si="16"/>
        <v>3202.9360842811875</v>
      </c>
      <c r="AZ37" s="17">
        <f t="shared" si="17"/>
        <v>2.2965458089667639E-3</v>
      </c>
      <c r="BA37" s="17">
        <v>2.5000000000000005E-3</v>
      </c>
      <c r="BB37" s="4"/>
      <c r="BC37" s="18">
        <f t="shared" si="18"/>
        <v>0</v>
      </c>
      <c r="BD37" s="4"/>
    </row>
    <row r="38" spans="1:56" x14ac:dyDescent="0.3">
      <c r="A38" s="2">
        <v>8912282</v>
      </c>
      <c r="B38" s="2" t="s">
        <v>161</v>
      </c>
      <c r="C38" s="2">
        <v>8912282</v>
      </c>
      <c r="D38" s="2" t="s">
        <v>105</v>
      </c>
      <c r="E38" s="9">
        <v>732916.17614</v>
      </c>
      <c r="G38" s="16">
        <v>705223.68025162967</v>
      </c>
      <c r="H38" s="4"/>
      <c r="I38" s="16">
        <v>708744.46018043545</v>
      </c>
      <c r="J38" s="16">
        <f t="shared" si="19"/>
        <v>3520.7799288057722</v>
      </c>
      <c r="K38" s="17">
        <f t="shared" si="0"/>
        <v>4.9676295570753887E-3</v>
      </c>
      <c r="L38" s="17">
        <v>5.9180173067362582E-3</v>
      </c>
      <c r="M38" s="4"/>
      <c r="N38" s="16">
        <v>707129.90807512333</v>
      </c>
      <c r="O38" s="16">
        <f t="shared" si="1"/>
        <v>1906.227823493653</v>
      </c>
      <c r="P38" s="17">
        <f t="shared" si="2"/>
        <v>2.6957250736043556E-3</v>
      </c>
      <c r="Q38" s="17">
        <v>3.2041449187008315E-3</v>
      </c>
      <c r="R38" s="4"/>
      <c r="S38" s="18">
        <f t="shared" si="3"/>
        <v>-1614.5521053121192</v>
      </c>
      <c r="T38" s="4"/>
      <c r="U38" s="16">
        <v>708198.30820149998</v>
      </c>
      <c r="V38" s="16">
        <f t="shared" si="4"/>
        <v>2974.6279498703079</v>
      </c>
      <c r="W38" s="17">
        <f t="shared" si="5"/>
        <v>4.2002754248658168E-3</v>
      </c>
      <c r="X38" s="17">
        <v>5.0000000000000001E-3</v>
      </c>
      <c r="Y38" s="4"/>
      <c r="Z38" s="16">
        <v>708198.30820149998</v>
      </c>
      <c r="AA38" s="16">
        <f t="shared" si="6"/>
        <v>2974.6279498703079</v>
      </c>
      <c r="AB38" s="17">
        <f t="shared" si="7"/>
        <v>4.2002754248658168E-3</v>
      </c>
      <c r="AC38" s="17">
        <v>5.0000000000000001E-3</v>
      </c>
      <c r="AD38" s="4"/>
      <c r="AE38" s="18">
        <f t="shared" si="8"/>
        <v>0</v>
      </c>
      <c r="AF38" s="4"/>
      <c r="AG38" s="16">
        <v>708744.46018043545</v>
      </c>
      <c r="AH38" s="16">
        <f t="shared" si="9"/>
        <v>3520.7799288057722</v>
      </c>
      <c r="AI38" s="17">
        <f t="shared" si="10"/>
        <v>4.9676295570753887E-3</v>
      </c>
      <c r="AJ38" s="17">
        <v>5.9180173067362582E-3</v>
      </c>
      <c r="AK38" s="4"/>
      <c r="AL38" s="16">
        <v>707129.90807512333</v>
      </c>
      <c r="AM38" s="16">
        <f t="shared" si="11"/>
        <v>1906.227823493653</v>
      </c>
      <c r="AN38" s="17">
        <f t="shared" si="12"/>
        <v>2.6957250736043556E-3</v>
      </c>
      <c r="AO38" s="17">
        <v>3.2041449187008315E-3</v>
      </c>
      <c r="AP38" s="4"/>
      <c r="AQ38" s="18">
        <f t="shared" si="13"/>
        <v>-1614.5521053121192</v>
      </c>
      <c r="AR38" s="4"/>
      <c r="AS38" s="16">
        <v>706710.99425074994</v>
      </c>
      <c r="AT38" s="16">
        <f t="shared" si="14"/>
        <v>1487.3139991202625</v>
      </c>
      <c r="AU38" s="17">
        <f t="shared" si="15"/>
        <v>2.1045576073103296E-3</v>
      </c>
      <c r="AV38" s="17">
        <v>2.5000000000000001E-3</v>
      </c>
      <c r="AW38" s="4"/>
      <c r="AX38" s="16">
        <v>706710.99425074994</v>
      </c>
      <c r="AY38" s="16">
        <f t="shared" si="16"/>
        <v>1487.3139991202625</v>
      </c>
      <c r="AZ38" s="17">
        <f t="shared" si="17"/>
        <v>2.1045576073103296E-3</v>
      </c>
      <c r="BA38" s="17">
        <v>2.5000000000000001E-3</v>
      </c>
      <c r="BB38" s="4"/>
      <c r="BC38" s="18">
        <f t="shared" si="18"/>
        <v>0</v>
      </c>
      <c r="BD38" s="4"/>
    </row>
    <row r="39" spans="1:56" x14ac:dyDescent="0.3">
      <c r="A39" s="2">
        <v>8912947</v>
      </c>
      <c r="B39" s="2" t="s">
        <v>46</v>
      </c>
      <c r="C39" s="2">
        <v>8912947</v>
      </c>
      <c r="D39" s="2" t="s">
        <v>105</v>
      </c>
      <c r="E39" s="9">
        <v>1511555.95814</v>
      </c>
      <c r="G39" s="16">
        <v>1497771.5590406097</v>
      </c>
      <c r="H39" s="4"/>
      <c r="I39" s="16">
        <v>1501240.2426475</v>
      </c>
      <c r="J39" s="16">
        <f t="shared" si="19"/>
        <v>3468.683606890263</v>
      </c>
      <c r="K39" s="17">
        <f t="shared" si="0"/>
        <v>2.3105453133690943E-3</v>
      </c>
      <c r="L39" s="17">
        <v>2.4999999999999988E-3</v>
      </c>
      <c r="M39" s="4"/>
      <c r="N39" s="16">
        <v>1501240.2426475</v>
      </c>
      <c r="O39" s="16">
        <f t="shared" si="1"/>
        <v>3468.683606890263</v>
      </c>
      <c r="P39" s="17">
        <f t="shared" si="2"/>
        <v>2.3105453133690943E-3</v>
      </c>
      <c r="Q39" s="17">
        <v>2.4999999999999988E-3</v>
      </c>
      <c r="R39" s="4"/>
      <c r="S39" s="18">
        <f t="shared" si="3"/>
        <v>0</v>
      </c>
      <c r="T39" s="4"/>
      <c r="U39" s="16">
        <v>1504708.9262949999</v>
      </c>
      <c r="V39" s="16">
        <f t="shared" si="4"/>
        <v>6937.3672543901484</v>
      </c>
      <c r="W39" s="17">
        <f t="shared" si="5"/>
        <v>4.610438027686738E-3</v>
      </c>
      <c r="X39" s="17">
        <v>5.000000000000001E-3</v>
      </c>
      <c r="Y39" s="4"/>
      <c r="Z39" s="16">
        <v>1504708.9262949999</v>
      </c>
      <c r="AA39" s="16">
        <f t="shared" si="6"/>
        <v>6937.3672543901484</v>
      </c>
      <c r="AB39" s="17">
        <f t="shared" si="7"/>
        <v>4.610438027686738E-3</v>
      </c>
      <c r="AC39" s="17">
        <v>5.000000000000001E-3</v>
      </c>
      <c r="AD39" s="4"/>
      <c r="AE39" s="18">
        <f t="shared" si="8"/>
        <v>0</v>
      </c>
      <c r="AF39" s="4"/>
      <c r="AG39" s="16">
        <v>1501240.2426475</v>
      </c>
      <c r="AH39" s="16">
        <f t="shared" si="9"/>
        <v>3468.683606890263</v>
      </c>
      <c r="AI39" s="17">
        <f t="shared" si="10"/>
        <v>2.3105453133690943E-3</v>
      </c>
      <c r="AJ39" s="17">
        <v>2.4999999999999988E-3</v>
      </c>
      <c r="AK39" s="4"/>
      <c r="AL39" s="16">
        <v>1501240.2426475</v>
      </c>
      <c r="AM39" s="16">
        <f t="shared" si="11"/>
        <v>3468.683606890263</v>
      </c>
      <c r="AN39" s="17">
        <f t="shared" si="12"/>
        <v>2.3105453133690943E-3</v>
      </c>
      <c r="AO39" s="17">
        <v>2.4999999999999988E-3</v>
      </c>
      <c r="AP39" s="4"/>
      <c r="AQ39" s="18">
        <f t="shared" si="13"/>
        <v>0</v>
      </c>
      <c r="AR39" s="4"/>
      <c r="AS39" s="16">
        <v>1501240.2426475</v>
      </c>
      <c r="AT39" s="16">
        <f t="shared" si="14"/>
        <v>3468.683606890263</v>
      </c>
      <c r="AU39" s="17">
        <f t="shared" si="15"/>
        <v>2.3105453133690943E-3</v>
      </c>
      <c r="AV39" s="17">
        <v>2.4999999999999988E-3</v>
      </c>
      <c r="AW39" s="4"/>
      <c r="AX39" s="16">
        <v>1501240.2426475</v>
      </c>
      <c r="AY39" s="16">
        <f t="shared" si="16"/>
        <v>3468.683606890263</v>
      </c>
      <c r="AZ39" s="17">
        <f t="shared" si="17"/>
        <v>2.3105453133690943E-3</v>
      </c>
      <c r="BA39" s="17">
        <v>2.4999999999999988E-3</v>
      </c>
      <c r="BB39" s="4"/>
      <c r="BC39" s="18">
        <f t="shared" si="18"/>
        <v>0</v>
      </c>
      <c r="BD39" s="4"/>
    </row>
    <row r="40" spans="1:56" x14ac:dyDescent="0.3">
      <c r="A40" s="2">
        <v>8912940</v>
      </c>
      <c r="B40" s="2" t="s">
        <v>79</v>
      </c>
      <c r="C40" s="2">
        <v>8912940</v>
      </c>
      <c r="D40" s="2" t="s">
        <v>105</v>
      </c>
      <c r="E40" s="9">
        <v>771542.72204000002</v>
      </c>
      <c r="G40" s="16">
        <v>748805.6244023802</v>
      </c>
      <c r="H40" s="4"/>
      <c r="I40" s="16">
        <v>755829.20716839994</v>
      </c>
      <c r="J40" s="16">
        <f t="shared" si="19"/>
        <v>7023.5827660197392</v>
      </c>
      <c r="K40" s="17">
        <f t="shared" si="0"/>
        <v>9.2925527346747177E-3</v>
      </c>
      <c r="L40" s="17">
        <v>1.1000000000000003E-2</v>
      </c>
      <c r="M40" s="4"/>
      <c r="N40" s="16">
        <v>755829.20716839994</v>
      </c>
      <c r="O40" s="16">
        <f t="shared" si="1"/>
        <v>7023.5827660197392</v>
      </c>
      <c r="P40" s="17">
        <f t="shared" si="2"/>
        <v>9.2925527346747177E-3</v>
      </c>
      <c r="Q40" s="17">
        <v>1.1000000000000003E-2</v>
      </c>
      <c r="R40" s="4"/>
      <c r="S40" s="18">
        <f t="shared" si="3"/>
        <v>0</v>
      </c>
      <c r="T40" s="4"/>
      <c r="U40" s="16">
        <v>751998.16202199995</v>
      </c>
      <c r="V40" s="16">
        <f t="shared" si="4"/>
        <v>3192.5376196197467</v>
      </c>
      <c r="W40" s="17">
        <f t="shared" si="5"/>
        <v>4.2454061470516575E-3</v>
      </c>
      <c r="X40" s="17">
        <v>4.9999999999999975E-3</v>
      </c>
      <c r="Y40" s="4"/>
      <c r="Z40" s="16">
        <v>751998.16202199995</v>
      </c>
      <c r="AA40" s="16">
        <f t="shared" si="6"/>
        <v>3192.5376196197467</v>
      </c>
      <c r="AB40" s="17">
        <f t="shared" si="7"/>
        <v>4.2454061470516575E-3</v>
      </c>
      <c r="AC40" s="17">
        <v>4.9999999999999975E-3</v>
      </c>
      <c r="AD40" s="4"/>
      <c r="AE40" s="18">
        <f t="shared" si="8"/>
        <v>0</v>
      </c>
      <c r="AF40" s="4"/>
      <c r="AG40" s="16">
        <v>755190.69964399992</v>
      </c>
      <c r="AH40" s="16">
        <f t="shared" si="9"/>
        <v>6385.0752416197211</v>
      </c>
      <c r="AI40" s="17">
        <f t="shared" si="10"/>
        <v>8.4549177375061318E-3</v>
      </c>
      <c r="AJ40" s="17">
        <v>1.0000000000000002E-2</v>
      </c>
      <c r="AK40" s="4"/>
      <c r="AL40" s="16">
        <v>755190.69964399992</v>
      </c>
      <c r="AM40" s="16">
        <f t="shared" si="11"/>
        <v>6385.0752416197211</v>
      </c>
      <c r="AN40" s="17">
        <f t="shared" si="12"/>
        <v>8.4549177375061318E-3</v>
      </c>
      <c r="AO40" s="17">
        <v>1.0000000000000002E-2</v>
      </c>
      <c r="AP40" s="4"/>
      <c r="AQ40" s="18">
        <f t="shared" si="13"/>
        <v>0</v>
      </c>
      <c r="AR40" s="4"/>
      <c r="AS40" s="16">
        <v>750401.8932109999</v>
      </c>
      <c r="AT40" s="16">
        <f t="shared" si="14"/>
        <v>1596.2688086197013</v>
      </c>
      <c r="AU40" s="17">
        <f t="shared" si="15"/>
        <v>2.1272185252481212E-3</v>
      </c>
      <c r="AV40" s="17">
        <v>2.5000000000000022E-3</v>
      </c>
      <c r="AW40" s="4"/>
      <c r="AX40" s="16">
        <v>750401.8932109999</v>
      </c>
      <c r="AY40" s="16">
        <f t="shared" si="16"/>
        <v>1596.2688086197013</v>
      </c>
      <c r="AZ40" s="17">
        <f t="shared" si="17"/>
        <v>2.1272185252481212E-3</v>
      </c>
      <c r="BA40" s="17">
        <v>2.5000000000000022E-3</v>
      </c>
      <c r="BB40" s="4"/>
      <c r="BC40" s="18">
        <f t="shared" si="18"/>
        <v>0</v>
      </c>
      <c r="BD40" s="4"/>
    </row>
    <row r="41" spans="1:56" x14ac:dyDescent="0.3">
      <c r="A41" s="2">
        <v>8912020</v>
      </c>
      <c r="B41" s="2" t="s">
        <v>65</v>
      </c>
      <c r="C41" s="2">
        <v>8912020</v>
      </c>
      <c r="D41" s="2" t="s">
        <v>105</v>
      </c>
      <c r="E41" s="9">
        <v>832675.98934999993</v>
      </c>
      <c r="G41" s="16">
        <v>781716.18950539979</v>
      </c>
      <c r="H41" s="4"/>
      <c r="I41" s="16">
        <v>789101.78848450014</v>
      </c>
      <c r="J41" s="16">
        <f t="shared" si="19"/>
        <v>7385.5989791003522</v>
      </c>
      <c r="K41" s="17">
        <f t="shared" si="0"/>
        <v>9.3595010008590586E-3</v>
      </c>
      <c r="L41" s="17">
        <v>1.1000000000000003E-2</v>
      </c>
      <c r="M41" s="4"/>
      <c r="N41" s="16">
        <v>789101.78848450014</v>
      </c>
      <c r="O41" s="16">
        <f t="shared" si="1"/>
        <v>7385.5989791003522</v>
      </c>
      <c r="P41" s="17">
        <f t="shared" si="2"/>
        <v>9.3595010008590586E-3</v>
      </c>
      <c r="Q41" s="17">
        <v>1.1000000000000003E-2</v>
      </c>
      <c r="R41" s="4"/>
      <c r="S41" s="18">
        <f t="shared" si="3"/>
        <v>0</v>
      </c>
      <c r="T41" s="4"/>
      <c r="U41" s="16">
        <v>785073.27994750009</v>
      </c>
      <c r="V41" s="16">
        <f t="shared" si="4"/>
        <v>3357.090442100307</v>
      </c>
      <c r="W41" s="17">
        <f t="shared" si="5"/>
        <v>4.2761491542863414E-3</v>
      </c>
      <c r="X41" s="17">
        <v>4.9999999999999975E-3</v>
      </c>
      <c r="Y41" s="4"/>
      <c r="Z41" s="16">
        <v>785073.27994750009</v>
      </c>
      <c r="AA41" s="16">
        <f t="shared" si="6"/>
        <v>3357.090442100307</v>
      </c>
      <c r="AB41" s="17">
        <f t="shared" si="7"/>
        <v>4.2761491542863414E-3</v>
      </c>
      <c r="AC41" s="17">
        <v>4.9999999999999975E-3</v>
      </c>
      <c r="AD41" s="4"/>
      <c r="AE41" s="18">
        <f t="shared" si="8"/>
        <v>0</v>
      </c>
      <c r="AF41" s="4"/>
      <c r="AG41" s="16">
        <v>788430.37039500009</v>
      </c>
      <c r="AH41" s="16">
        <f t="shared" si="9"/>
        <v>6714.1808896003058</v>
      </c>
      <c r="AI41" s="17">
        <f t="shared" si="10"/>
        <v>8.5158831289521876E-3</v>
      </c>
      <c r="AJ41" s="17">
        <v>1.0000000000000002E-2</v>
      </c>
      <c r="AK41" s="4"/>
      <c r="AL41" s="16">
        <v>788430.37039500009</v>
      </c>
      <c r="AM41" s="16">
        <f t="shared" si="11"/>
        <v>6714.1808896003058</v>
      </c>
      <c r="AN41" s="17">
        <f t="shared" si="12"/>
        <v>8.5158831289521876E-3</v>
      </c>
      <c r="AO41" s="17">
        <v>1.0000000000000002E-2</v>
      </c>
      <c r="AP41" s="4"/>
      <c r="AQ41" s="18">
        <f t="shared" si="13"/>
        <v>0</v>
      </c>
      <c r="AR41" s="4"/>
      <c r="AS41" s="16">
        <v>783394.73472375004</v>
      </c>
      <c r="AT41" s="16">
        <f t="shared" si="14"/>
        <v>1678.5452183502493</v>
      </c>
      <c r="AU41" s="17">
        <f t="shared" si="15"/>
        <v>2.1426557314584939E-3</v>
      </c>
      <c r="AV41" s="17">
        <v>2.5000000000000022E-3</v>
      </c>
      <c r="AW41" s="4"/>
      <c r="AX41" s="16">
        <v>783394.73472375015</v>
      </c>
      <c r="AY41" s="16">
        <f t="shared" si="16"/>
        <v>1678.5452183503658</v>
      </c>
      <c r="AZ41" s="17">
        <f t="shared" si="17"/>
        <v>2.1426557314586422E-3</v>
      </c>
      <c r="BA41" s="17">
        <v>2.5000000000000022E-3</v>
      </c>
      <c r="BB41" s="4"/>
      <c r="BC41" s="18">
        <f t="shared" si="18"/>
        <v>0</v>
      </c>
      <c r="BD41" s="4"/>
    </row>
    <row r="42" spans="1:56" x14ac:dyDescent="0.3">
      <c r="A42" s="2">
        <v>8912016</v>
      </c>
      <c r="B42" s="2" t="s">
        <v>113</v>
      </c>
      <c r="C42" s="2">
        <v>8912016</v>
      </c>
      <c r="D42" s="2" t="s">
        <v>105</v>
      </c>
      <c r="E42" s="9">
        <v>1174513.4879399999</v>
      </c>
      <c r="G42" s="16">
        <v>1155882.3633504917</v>
      </c>
      <c r="H42" s="4"/>
      <c r="I42" s="16">
        <v>1158496.3240584999</v>
      </c>
      <c r="J42" s="16">
        <f t="shared" si="19"/>
        <v>2613.9607080081478</v>
      </c>
      <c r="K42" s="17">
        <f t="shared" si="0"/>
        <v>2.2563392336462451E-3</v>
      </c>
      <c r="L42" s="17">
        <v>2.5000000000000001E-3</v>
      </c>
      <c r="M42" s="4"/>
      <c r="N42" s="16">
        <v>1158496.3240584999</v>
      </c>
      <c r="O42" s="16">
        <f t="shared" si="1"/>
        <v>2613.9607080081478</v>
      </c>
      <c r="P42" s="17">
        <f t="shared" si="2"/>
        <v>2.2563392336462451E-3</v>
      </c>
      <c r="Q42" s="17">
        <v>2.5000000000000001E-3</v>
      </c>
      <c r="R42" s="4"/>
      <c r="S42" s="18">
        <f t="shared" si="3"/>
        <v>0</v>
      </c>
      <c r="T42" s="4"/>
      <c r="U42" s="16">
        <v>1161110.2847169999</v>
      </c>
      <c r="V42" s="16">
        <f t="shared" si="4"/>
        <v>5227.9213665081188</v>
      </c>
      <c r="W42" s="17">
        <f t="shared" si="5"/>
        <v>4.5025192139972582E-3</v>
      </c>
      <c r="X42" s="17">
        <v>5.0000000000000001E-3</v>
      </c>
      <c r="Y42" s="4"/>
      <c r="Z42" s="16">
        <v>1161110.2847169999</v>
      </c>
      <c r="AA42" s="16">
        <f t="shared" si="6"/>
        <v>5227.9213665081188</v>
      </c>
      <c r="AB42" s="17">
        <f t="shared" si="7"/>
        <v>4.5025192139972582E-3</v>
      </c>
      <c r="AC42" s="17">
        <v>5.000000000000001E-3</v>
      </c>
      <c r="AD42" s="4"/>
      <c r="AE42" s="18">
        <f t="shared" si="8"/>
        <v>0</v>
      </c>
      <c r="AF42" s="4"/>
      <c r="AG42" s="16">
        <v>1158496.3240584999</v>
      </c>
      <c r="AH42" s="16">
        <f t="shared" si="9"/>
        <v>2613.9607080081478</v>
      </c>
      <c r="AI42" s="17">
        <f t="shared" si="10"/>
        <v>2.2563392336462451E-3</v>
      </c>
      <c r="AJ42" s="17">
        <v>2.5000000000000001E-3</v>
      </c>
      <c r="AK42" s="4"/>
      <c r="AL42" s="16">
        <v>1158496.3240584999</v>
      </c>
      <c r="AM42" s="16">
        <f t="shared" si="11"/>
        <v>2613.9607080081478</v>
      </c>
      <c r="AN42" s="17">
        <f t="shared" si="12"/>
        <v>2.2563392336462451E-3</v>
      </c>
      <c r="AO42" s="17">
        <v>2.5000000000000001E-3</v>
      </c>
      <c r="AP42" s="4"/>
      <c r="AQ42" s="18">
        <f t="shared" si="13"/>
        <v>0</v>
      </c>
      <c r="AR42" s="4"/>
      <c r="AS42" s="16">
        <v>1158496.3240584999</v>
      </c>
      <c r="AT42" s="16">
        <f t="shared" si="14"/>
        <v>2613.9607080081478</v>
      </c>
      <c r="AU42" s="17">
        <f t="shared" si="15"/>
        <v>2.2563392336462451E-3</v>
      </c>
      <c r="AV42" s="17">
        <v>2.5000000000000001E-3</v>
      </c>
      <c r="AW42" s="4"/>
      <c r="AX42" s="16">
        <v>1158496.3240584999</v>
      </c>
      <c r="AY42" s="16">
        <f t="shared" si="16"/>
        <v>2613.9607080081478</v>
      </c>
      <c r="AZ42" s="17">
        <f t="shared" si="17"/>
        <v>2.2563392336462451E-3</v>
      </c>
      <c r="BA42" s="17">
        <v>2.5000000000000001E-3</v>
      </c>
      <c r="BB42" s="4"/>
      <c r="BC42" s="18">
        <f t="shared" si="18"/>
        <v>0</v>
      </c>
      <c r="BD42" s="4"/>
    </row>
    <row r="43" spans="1:56" x14ac:dyDescent="0.3">
      <c r="A43" s="2">
        <v>8913065</v>
      </c>
      <c r="B43" s="2" t="s">
        <v>49</v>
      </c>
      <c r="C43" s="2">
        <v>8913065</v>
      </c>
      <c r="D43" s="2" t="s">
        <v>105</v>
      </c>
      <c r="E43" s="9">
        <v>644770.92564000003</v>
      </c>
      <c r="G43" s="16">
        <v>606323.54026466922</v>
      </c>
      <c r="H43" s="4"/>
      <c r="I43" s="16">
        <v>607563.60390075005</v>
      </c>
      <c r="J43" s="16">
        <f t="shared" si="19"/>
        <v>1240.0636360808276</v>
      </c>
      <c r="K43" s="17">
        <f t="shared" si="0"/>
        <v>2.0410433214221981E-3</v>
      </c>
      <c r="L43" s="17">
        <v>2.4999999999999988E-3</v>
      </c>
      <c r="M43" s="4"/>
      <c r="N43" s="16">
        <v>607563.60390075005</v>
      </c>
      <c r="O43" s="16">
        <f t="shared" si="1"/>
        <v>1240.0636360808276</v>
      </c>
      <c r="P43" s="17">
        <f t="shared" si="2"/>
        <v>2.0410433214221981E-3</v>
      </c>
      <c r="Q43" s="17">
        <v>2.4999999999999988E-3</v>
      </c>
      <c r="R43" s="4"/>
      <c r="S43" s="18">
        <f t="shared" si="3"/>
        <v>0</v>
      </c>
      <c r="T43" s="4"/>
      <c r="U43" s="16">
        <v>608803.66750149999</v>
      </c>
      <c r="V43" s="16">
        <f t="shared" si="4"/>
        <v>2480.1272368307691</v>
      </c>
      <c r="W43" s="17">
        <f t="shared" si="5"/>
        <v>4.0737718401222646E-3</v>
      </c>
      <c r="X43" s="17">
        <v>5.000000000000001E-3</v>
      </c>
      <c r="Y43" s="4"/>
      <c r="Z43" s="16">
        <v>608803.66750149999</v>
      </c>
      <c r="AA43" s="16">
        <f t="shared" si="6"/>
        <v>2480.1272368307691</v>
      </c>
      <c r="AB43" s="17">
        <f t="shared" si="7"/>
        <v>4.0737718401222646E-3</v>
      </c>
      <c r="AC43" s="17">
        <v>5.000000000000001E-3</v>
      </c>
      <c r="AD43" s="4"/>
      <c r="AE43" s="18">
        <f t="shared" si="8"/>
        <v>0</v>
      </c>
      <c r="AF43" s="4"/>
      <c r="AG43" s="16">
        <v>607563.60390075005</v>
      </c>
      <c r="AH43" s="16">
        <f t="shared" si="9"/>
        <v>1240.0636360808276</v>
      </c>
      <c r="AI43" s="17">
        <f t="shared" si="10"/>
        <v>2.0410433214221981E-3</v>
      </c>
      <c r="AJ43" s="17">
        <v>2.4999999999999988E-3</v>
      </c>
      <c r="AK43" s="4"/>
      <c r="AL43" s="16">
        <v>607563.60390075005</v>
      </c>
      <c r="AM43" s="16">
        <f t="shared" si="11"/>
        <v>1240.0636360808276</v>
      </c>
      <c r="AN43" s="17">
        <f t="shared" si="12"/>
        <v>2.0410433214221981E-3</v>
      </c>
      <c r="AO43" s="17">
        <v>2.4999999999999988E-3</v>
      </c>
      <c r="AP43" s="4"/>
      <c r="AQ43" s="18">
        <f t="shared" si="13"/>
        <v>0</v>
      </c>
      <c r="AR43" s="4"/>
      <c r="AS43" s="16">
        <v>607563.60390075005</v>
      </c>
      <c r="AT43" s="16">
        <f t="shared" si="14"/>
        <v>1240.0636360808276</v>
      </c>
      <c r="AU43" s="17">
        <f t="shared" si="15"/>
        <v>2.0410433214221981E-3</v>
      </c>
      <c r="AV43" s="17">
        <v>2.4999999999999988E-3</v>
      </c>
      <c r="AW43" s="4"/>
      <c r="AX43" s="16">
        <v>607563.60390075005</v>
      </c>
      <c r="AY43" s="16">
        <f t="shared" si="16"/>
        <v>1240.0636360808276</v>
      </c>
      <c r="AZ43" s="17">
        <f t="shared" si="17"/>
        <v>2.0410433214221981E-3</v>
      </c>
      <c r="BA43" s="17">
        <v>2.4999999999999988E-3</v>
      </c>
      <c r="BB43" s="4"/>
      <c r="BC43" s="18">
        <f t="shared" si="18"/>
        <v>0</v>
      </c>
      <c r="BD43" s="4"/>
    </row>
    <row r="44" spans="1:56" x14ac:dyDescent="0.3">
      <c r="A44" s="2">
        <v>8913793</v>
      </c>
      <c r="B44" s="2" t="s">
        <v>56</v>
      </c>
      <c r="C44" s="2">
        <v>8913793</v>
      </c>
      <c r="D44" s="2" t="s">
        <v>105</v>
      </c>
      <c r="E44" s="9">
        <v>1203049.16555</v>
      </c>
      <c r="G44" s="16">
        <v>1155459.728432534</v>
      </c>
      <c r="H44" s="4"/>
      <c r="I44" s="16">
        <v>1166956.5063124001</v>
      </c>
      <c r="J44" s="16">
        <f t="shared" si="19"/>
        <v>11496.777879866073</v>
      </c>
      <c r="K44" s="17">
        <f t="shared" si="0"/>
        <v>9.8519334848186091E-3</v>
      </c>
      <c r="L44" s="17">
        <v>1.1000000000000003E-2</v>
      </c>
      <c r="M44" s="4"/>
      <c r="N44" s="16">
        <v>1166956.5063124001</v>
      </c>
      <c r="O44" s="16">
        <f t="shared" si="1"/>
        <v>11496.777879866073</v>
      </c>
      <c r="P44" s="17">
        <f t="shared" si="2"/>
        <v>9.8519334848186091E-3</v>
      </c>
      <c r="Q44" s="17">
        <v>1.1000000000000003E-2</v>
      </c>
      <c r="R44" s="4"/>
      <c r="S44" s="18">
        <f t="shared" si="3"/>
        <v>0</v>
      </c>
      <c r="T44" s="4"/>
      <c r="U44" s="16">
        <v>1160685.536542</v>
      </c>
      <c r="V44" s="16">
        <f t="shared" si="4"/>
        <v>5225.8081094659865</v>
      </c>
      <c r="W44" s="17">
        <f t="shared" si="5"/>
        <v>4.5023461953658007E-3</v>
      </c>
      <c r="X44" s="17">
        <v>4.9999999999999975E-3</v>
      </c>
      <c r="Y44" s="4"/>
      <c r="Z44" s="16">
        <v>1160685.536542</v>
      </c>
      <c r="AA44" s="16">
        <f t="shared" si="6"/>
        <v>5225.8081094659865</v>
      </c>
      <c r="AB44" s="17">
        <f t="shared" si="7"/>
        <v>4.5023461953658007E-3</v>
      </c>
      <c r="AC44" s="17">
        <v>4.9999999999999975E-3</v>
      </c>
      <c r="AD44" s="4"/>
      <c r="AE44" s="18">
        <f t="shared" si="8"/>
        <v>0</v>
      </c>
      <c r="AF44" s="4"/>
      <c r="AG44" s="16">
        <v>1165911.3446840001</v>
      </c>
      <c r="AH44" s="16">
        <f t="shared" si="9"/>
        <v>10451.616251466097</v>
      </c>
      <c r="AI44" s="17">
        <f t="shared" si="10"/>
        <v>8.9643318929183459E-3</v>
      </c>
      <c r="AJ44" s="17">
        <v>1.0000000000000002E-2</v>
      </c>
      <c r="AK44" s="4"/>
      <c r="AL44" s="16">
        <v>1165911.3446839999</v>
      </c>
      <c r="AM44" s="16">
        <f t="shared" si="11"/>
        <v>10451.616251465864</v>
      </c>
      <c r="AN44" s="17">
        <f t="shared" si="12"/>
        <v>8.9643318929181481E-3</v>
      </c>
      <c r="AO44" s="17">
        <v>1.0000000000000002E-2</v>
      </c>
      <c r="AP44" s="4"/>
      <c r="AQ44" s="18">
        <f t="shared" si="13"/>
        <v>0</v>
      </c>
      <c r="AR44" s="4"/>
      <c r="AS44" s="16">
        <v>1158072.6324710001</v>
      </c>
      <c r="AT44" s="16">
        <f t="shared" si="14"/>
        <v>2612.9040384660475</v>
      </c>
      <c r="AU44" s="17">
        <f t="shared" si="15"/>
        <v>2.2562522981748115E-3</v>
      </c>
      <c r="AV44" s="17">
        <v>2.5000000000000022E-3</v>
      </c>
      <c r="AW44" s="4"/>
      <c r="AX44" s="16">
        <v>1158072.6324710001</v>
      </c>
      <c r="AY44" s="16">
        <f t="shared" si="16"/>
        <v>2612.9040384660475</v>
      </c>
      <c r="AZ44" s="17">
        <f t="shared" si="17"/>
        <v>2.2562522981748115E-3</v>
      </c>
      <c r="BA44" s="17">
        <v>2.5000000000000022E-3</v>
      </c>
      <c r="BB44" s="4"/>
      <c r="BC44" s="18">
        <f t="shared" si="18"/>
        <v>0</v>
      </c>
      <c r="BD44" s="4"/>
    </row>
    <row r="45" spans="1:56" x14ac:dyDescent="0.3">
      <c r="A45" s="2">
        <v>8912353</v>
      </c>
      <c r="B45" s="2" t="s">
        <v>313</v>
      </c>
      <c r="C45" s="2">
        <v>8912353</v>
      </c>
      <c r="D45" s="2" t="s">
        <v>105</v>
      </c>
      <c r="E45" s="9">
        <v>824278.38844000001</v>
      </c>
      <c r="G45" s="16">
        <v>788417.77275065426</v>
      </c>
      <c r="H45" s="4"/>
      <c r="I45" s="16">
        <v>790113.07198199991</v>
      </c>
      <c r="J45" s="16">
        <f t="shared" si="19"/>
        <v>1695.2992313456489</v>
      </c>
      <c r="K45" s="17">
        <f t="shared" si="0"/>
        <v>2.1456412904206079E-3</v>
      </c>
      <c r="L45" s="17">
        <v>2.5000000000000005E-3</v>
      </c>
      <c r="M45" s="4"/>
      <c r="N45" s="16">
        <v>790113.07198199991</v>
      </c>
      <c r="O45" s="16">
        <f t="shared" si="1"/>
        <v>1695.2992313456489</v>
      </c>
      <c r="P45" s="17">
        <f t="shared" si="2"/>
        <v>2.1456412904206079E-3</v>
      </c>
      <c r="Q45" s="17">
        <v>2.5000000000000005E-3</v>
      </c>
      <c r="R45" s="4"/>
      <c r="S45" s="18">
        <f t="shared" si="3"/>
        <v>0</v>
      </c>
      <c r="T45" s="4"/>
      <c r="U45" s="16">
        <v>791808.37116400001</v>
      </c>
      <c r="V45" s="16">
        <f t="shared" si="4"/>
        <v>3390.5984133457532</v>
      </c>
      <c r="W45" s="17">
        <f t="shared" si="5"/>
        <v>4.282094679501045E-3</v>
      </c>
      <c r="X45" s="17">
        <v>4.9999999999999992E-3</v>
      </c>
      <c r="Y45" s="4"/>
      <c r="Z45" s="16">
        <v>791808.37116400001</v>
      </c>
      <c r="AA45" s="16">
        <f t="shared" si="6"/>
        <v>3390.5984133457532</v>
      </c>
      <c r="AB45" s="17">
        <f t="shared" si="7"/>
        <v>4.282094679501045E-3</v>
      </c>
      <c r="AC45" s="17">
        <v>4.9999999999999992E-3</v>
      </c>
      <c r="AD45" s="4"/>
      <c r="AE45" s="18">
        <f t="shared" si="8"/>
        <v>0</v>
      </c>
      <c r="AF45" s="4"/>
      <c r="AG45" s="16">
        <v>790113.07198199991</v>
      </c>
      <c r="AH45" s="16">
        <f t="shared" si="9"/>
        <v>1695.2992313456489</v>
      </c>
      <c r="AI45" s="17">
        <f t="shared" si="10"/>
        <v>2.1456412904206079E-3</v>
      </c>
      <c r="AJ45" s="17">
        <v>2.5000000000000005E-3</v>
      </c>
      <c r="AK45" s="4"/>
      <c r="AL45" s="16">
        <v>790113.07198199991</v>
      </c>
      <c r="AM45" s="16">
        <f t="shared" si="11"/>
        <v>1695.2992313456489</v>
      </c>
      <c r="AN45" s="17">
        <f t="shared" si="12"/>
        <v>2.1456412904206079E-3</v>
      </c>
      <c r="AO45" s="17">
        <v>2.5000000000000005E-3</v>
      </c>
      <c r="AP45" s="4"/>
      <c r="AQ45" s="18">
        <f t="shared" si="13"/>
        <v>0</v>
      </c>
      <c r="AR45" s="4"/>
      <c r="AS45" s="16">
        <v>790113.07198199991</v>
      </c>
      <c r="AT45" s="16">
        <f t="shared" si="14"/>
        <v>1695.2992313456489</v>
      </c>
      <c r="AU45" s="17">
        <f t="shared" si="15"/>
        <v>2.1456412904206079E-3</v>
      </c>
      <c r="AV45" s="17">
        <v>2.5000000000000005E-3</v>
      </c>
      <c r="AW45" s="4"/>
      <c r="AX45" s="16">
        <v>790113.07198199991</v>
      </c>
      <c r="AY45" s="16">
        <f t="shared" si="16"/>
        <v>1695.2992313456489</v>
      </c>
      <c r="AZ45" s="17">
        <f t="shared" si="17"/>
        <v>2.1456412904206079E-3</v>
      </c>
      <c r="BA45" s="17">
        <v>2.5000000000000005E-3</v>
      </c>
      <c r="BB45" s="4"/>
      <c r="BC45" s="18">
        <f t="shared" si="18"/>
        <v>0</v>
      </c>
      <c r="BD45" s="4"/>
    </row>
    <row r="46" spans="1:56" x14ac:dyDescent="0.3">
      <c r="A46" s="2">
        <v>8913370</v>
      </c>
      <c r="B46" s="2" t="s">
        <v>285</v>
      </c>
      <c r="C46" s="2">
        <v>8913370</v>
      </c>
      <c r="D46" s="2" t="s">
        <v>105</v>
      </c>
      <c r="E46" s="9">
        <v>797367.44932000001</v>
      </c>
      <c r="G46" s="16">
        <v>772672.23994250456</v>
      </c>
      <c r="H46" s="4"/>
      <c r="I46" s="16">
        <v>774328.17524975003</v>
      </c>
      <c r="J46" s="16">
        <f t="shared" si="19"/>
        <v>1655.9353072454687</v>
      </c>
      <c r="K46" s="17">
        <f t="shared" si="0"/>
        <v>2.138544560529994E-3</v>
      </c>
      <c r="L46" s="17">
        <v>2.4999999999999988E-3</v>
      </c>
      <c r="M46" s="4"/>
      <c r="N46" s="16">
        <v>774328.17524975003</v>
      </c>
      <c r="O46" s="16">
        <f t="shared" si="1"/>
        <v>1655.9353072454687</v>
      </c>
      <c r="P46" s="17">
        <f t="shared" si="2"/>
        <v>2.138544560529994E-3</v>
      </c>
      <c r="Q46" s="17">
        <v>2.4999999999999988E-3</v>
      </c>
      <c r="R46" s="4"/>
      <c r="S46" s="18">
        <f t="shared" si="3"/>
        <v>0</v>
      </c>
      <c r="T46" s="4"/>
      <c r="U46" s="16">
        <v>775984.11059950013</v>
      </c>
      <c r="V46" s="16">
        <f t="shared" si="4"/>
        <v>3311.8706569955684</v>
      </c>
      <c r="W46" s="17">
        <f t="shared" si="5"/>
        <v>4.2679619489075938E-3</v>
      </c>
      <c r="X46" s="17">
        <v>5.000000000000001E-3</v>
      </c>
      <c r="Y46" s="4"/>
      <c r="Z46" s="16">
        <v>775984.11059950001</v>
      </c>
      <c r="AA46" s="16">
        <f t="shared" si="6"/>
        <v>3311.870656995452</v>
      </c>
      <c r="AB46" s="17">
        <f t="shared" si="7"/>
        <v>4.2679619489074446E-3</v>
      </c>
      <c r="AC46" s="17">
        <v>5.000000000000001E-3</v>
      </c>
      <c r="AD46" s="4"/>
      <c r="AE46" s="18">
        <f t="shared" si="8"/>
        <v>0</v>
      </c>
      <c r="AF46" s="4"/>
      <c r="AG46" s="16">
        <v>774328.17524975003</v>
      </c>
      <c r="AH46" s="16">
        <f t="shared" si="9"/>
        <v>1655.9353072454687</v>
      </c>
      <c r="AI46" s="17">
        <f t="shared" si="10"/>
        <v>2.138544560529994E-3</v>
      </c>
      <c r="AJ46" s="17">
        <v>2.4999999999999988E-3</v>
      </c>
      <c r="AK46" s="4"/>
      <c r="AL46" s="16">
        <v>774328.17524975003</v>
      </c>
      <c r="AM46" s="16">
        <f t="shared" si="11"/>
        <v>1655.9353072454687</v>
      </c>
      <c r="AN46" s="17">
        <f t="shared" si="12"/>
        <v>2.138544560529994E-3</v>
      </c>
      <c r="AO46" s="17">
        <v>2.4999999999999988E-3</v>
      </c>
      <c r="AP46" s="4"/>
      <c r="AQ46" s="18">
        <f t="shared" si="13"/>
        <v>0</v>
      </c>
      <c r="AR46" s="4"/>
      <c r="AS46" s="16">
        <v>774328.17524975003</v>
      </c>
      <c r="AT46" s="16">
        <f t="shared" si="14"/>
        <v>1655.9353072454687</v>
      </c>
      <c r="AU46" s="17">
        <f t="shared" si="15"/>
        <v>2.138544560529994E-3</v>
      </c>
      <c r="AV46" s="17">
        <v>2.4999999999999988E-3</v>
      </c>
      <c r="AW46" s="4"/>
      <c r="AX46" s="16">
        <v>774328.17524975003</v>
      </c>
      <c r="AY46" s="16">
        <f t="shared" si="16"/>
        <v>1655.9353072454687</v>
      </c>
      <c r="AZ46" s="17">
        <f t="shared" si="17"/>
        <v>2.138544560529994E-3</v>
      </c>
      <c r="BA46" s="17">
        <v>2.4999999999999988E-3</v>
      </c>
      <c r="BB46" s="4"/>
      <c r="BC46" s="18">
        <f t="shared" si="18"/>
        <v>0</v>
      </c>
      <c r="BD46" s="4"/>
    </row>
    <row r="47" spans="1:56" x14ac:dyDescent="0.3">
      <c r="A47" s="2">
        <v>8912271</v>
      </c>
      <c r="B47" s="2" t="s">
        <v>203</v>
      </c>
      <c r="C47" s="2">
        <v>8912271</v>
      </c>
      <c r="D47" s="2" t="s">
        <v>105</v>
      </c>
      <c r="E47" s="9">
        <v>1466065.57</v>
      </c>
      <c r="G47" s="16">
        <v>1438719.7146235404</v>
      </c>
      <c r="H47" s="4"/>
      <c r="I47" s="16">
        <v>1442040.7686365</v>
      </c>
      <c r="J47" s="16">
        <f t="shared" si="19"/>
        <v>3321.0540129595902</v>
      </c>
      <c r="K47" s="17">
        <f t="shared" si="0"/>
        <v>2.3030236628467605E-3</v>
      </c>
      <c r="L47" s="17">
        <v>2.5000000000000022E-3</v>
      </c>
      <c r="M47" s="4"/>
      <c r="N47" s="16">
        <v>1442040.7686365</v>
      </c>
      <c r="O47" s="16">
        <f t="shared" si="1"/>
        <v>3321.0540129595902</v>
      </c>
      <c r="P47" s="17">
        <f t="shared" si="2"/>
        <v>2.3030236628467605E-3</v>
      </c>
      <c r="Q47" s="17">
        <v>2.5000000000000022E-3</v>
      </c>
      <c r="R47" s="4"/>
      <c r="S47" s="18">
        <f t="shared" si="3"/>
        <v>0</v>
      </c>
      <c r="T47" s="4"/>
      <c r="U47" s="16">
        <v>1445361.8226729999</v>
      </c>
      <c r="V47" s="16">
        <f t="shared" si="4"/>
        <v>6642.1080494595226</v>
      </c>
      <c r="W47" s="17">
        <f t="shared" si="5"/>
        <v>4.595463879885694E-3</v>
      </c>
      <c r="X47" s="17">
        <v>4.9999999999999975E-3</v>
      </c>
      <c r="Y47" s="4"/>
      <c r="Z47" s="16">
        <v>1445361.8226730002</v>
      </c>
      <c r="AA47" s="16">
        <f t="shared" si="6"/>
        <v>6642.1080494597554</v>
      </c>
      <c r="AB47" s="17">
        <f t="shared" si="7"/>
        <v>4.5954638798858544E-3</v>
      </c>
      <c r="AC47" s="17">
        <v>4.9999999999999975E-3</v>
      </c>
      <c r="AD47" s="4"/>
      <c r="AE47" s="18">
        <f t="shared" si="8"/>
        <v>0</v>
      </c>
      <c r="AF47" s="4"/>
      <c r="AG47" s="16">
        <v>1442040.7686365</v>
      </c>
      <c r="AH47" s="16">
        <f t="shared" si="9"/>
        <v>3321.0540129595902</v>
      </c>
      <c r="AI47" s="17">
        <f t="shared" si="10"/>
        <v>2.3030236628467605E-3</v>
      </c>
      <c r="AJ47" s="17">
        <v>2.4999999999999988E-3</v>
      </c>
      <c r="AK47" s="4"/>
      <c r="AL47" s="16">
        <v>1442040.7686365</v>
      </c>
      <c r="AM47" s="16">
        <f t="shared" si="11"/>
        <v>3321.0540129595902</v>
      </c>
      <c r="AN47" s="17">
        <f t="shared" si="12"/>
        <v>2.3030236628467605E-3</v>
      </c>
      <c r="AO47" s="17">
        <v>2.4999999999999988E-3</v>
      </c>
      <c r="AP47" s="4"/>
      <c r="AQ47" s="18">
        <f t="shared" si="13"/>
        <v>0</v>
      </c>
      <c r="AR47" s="4"/>
      <c r="AS47" s="16">
        <v>1449000</v>
      </c>
      <c r="AT47" s="16">
        <f t="shared" si="14"/>
        <v>10280.285376459593</v>
      </c>
      <c r="AU47" s="17">
        <f t="shared" si="15"/>
        <v>7.0947449112902647E-3</v>
      </c>
      <c r="AV47" s="17">
        <v>2.5000000000000005E-3</v>
      </c>
      <c r="AW47" s="4"/>
      <c r="AX47" s="16">
        <v>1449000</v>
      </c>
      <c r="AY47" s="16">
        <f t="shared" si="16"/>
        <v>10280.285376459593</v>
      </c>
      <c r="AZ47" s="17">
        <f t="shared" si="17"/>
        <v>7.0947449112902647E-3</v>
      </c>
      <c r="BA47" s="17">
        <v>2.5000000000000005E-3</v>
      </c>
      <c r="BB47" s="4"/>
      <c r="BC47" s="18">
        <f t="shared" si="18"/>
        <v>0</v>
      </c>
      <c r="BD47" s="4"/>
    </row>
    <row r="48" spans="1:56" x14ac:dyDescent="0.3">
      <c r="A48" s="2">
        <v>8912000</v>
      </c>
      <c r="B48" s="2" t="s">
        <v>184</v>
      </c>
      <c r="C48" s="2">
        <v>8912000</v>
      </c>
      <c r="D48" s="2" t="s">
        <v>105</v>
      </c>
      <c r="E48" s="9">
        <v>1726764.34244</v>
      </c>
      <c r="G48" s="16">
        <v>1671904.8096970923</v>
      </c>
      <c r="H48" s="4"/>
      <c r="I48" s="16">
        <v>1675808.8264742498</v>
      </c>
      <c r="J48" s="16">
        <f t="shared" si="19"/>
        <v>3904.0167771575507</v>
      </c>
      <c r="K48" s="17">
        <f t="shared" si="0"/>
        <v>2.329631349043106E-3</v>
      </c>
      <c r="L48" s="17">
        <v>2.5000000000000001E-3</v>
      </c>
      <c r="M48" s="4"/>
      <c r="N48" s="16">
        <v>1675808.8264742498</v>
      </c>
      <c r="O48" s="16">
        <f t="shared" si="1"/>
        <v>3904.0167771575507</v>
      </c>
      <c r="P48" s="17">
        <f t="shared" si="2"/>
        <v>2.329631349043106E-3</v>
      </c>
      <c r="Q48" s="17">
        <v>2.5000000000000005E-3</v>
      </c>
      <c r="R48" s="4"/>
      <c r="S48" s="18">
        <f t="shared" si="3"/>
        <v>0</v>
      </c>
      <c r="T48" s="4"/>
      <c r="U48" s="16">
        <v>1679712.8432484998</v>
      </c>
      <c r="V48" s="16">
        <f t="shared" si="4"/>
        <v>7808.0335514075123</v>
      </c>
      <c r="W48" s="17">
        <f t="shared" si="5"/>
        <v>4.6484335598143533E-3</v>
      </c>
      <c r="X48" s="17">
        <v>5.0000000000000001E-3</v>
      </c>
      <c r="Y48" s="4"/>
      <c r="Z48" s="16">
        <v>1679712.8432484998</v>
      </c>
      <c r="AA48" s="16">
        <f t="shared" si="6"/>
        <v>7808.0335514075123</v>
      </c>
      <c r="AB48" s="17">
        <f t="shared" si="7"/>
        <v>4.6484335598143533E-3</v>
      </c>
      <c r="AC48" s="17">
        <v>5.000000000000001E-3</v>
      </c>
      <c r="AD48" s="4"/>
      <c r="AE48" s="18">
        <f t="shared" si="8"/>
        <v>0</v>
      </c>
      <c r="AF48" s="4"/>
      <c r="AG48" s="16">
        <v>1675808.8264742498</v>
      </c>
      <c r="AH48" s="16">
        <f t="shared" si="9"/>
        <v>3904.0167771575507</v>
      </c>
      <c r="AI48" s="17">
        <f t="shared" si="10"/>
        <v>2.329631349043106E-3</v>
      </c>
      <c r="AJ48" s="17">
        <v>2.5000000000000001E-3</v>
      </c>
      <c r="AK48" s="4"/>
      <c r="AL48" s="16">
        <v>1675808.8264742498</v>
      </c>
      <c r="AM48" s="16">
        <f t="shared" si="11"/>
        <v>3904.0167771575507</v>
      </c>
      <c r="AN48" s="17">
        <f t="shared" si="12"/>
        <v>2.329631349043106E-3</v>
      </c>
      <c r="AO48" s="17">
        <v>2.5000000000000005E-3</v>
      </c>
      <c r="AP48" s="4"/>
      <c r="AQ48" s="18">
        <f t="shared" si="13"/>
        <v>0</v>
      </c>
      <c r="AR48" s="4"/>
      <c r="AS48" s="16">
        <v>1675808.8264742498</v>
      </c>
      <c r="AT48" s="16">
        <f t="shared" si="14"/>
        <v>3904.0167771575507</v>
      </c>
      <c r="AU48" s="17">
        <f t="shared" si="15"/>
        <v>2.329631349043106E-3</v>
      </c>
      <c r="AV48" s="17">
        <v>2.5000000000000001E-3</v>
      </c>
      <c r="AW48" s="4"/>
      <c r="AX48" s="16">
        <v>1675808.8264742498</v>
      </c>
      <c r="AY48" s="16">
        <f t="shared" si="16"/>
        <v>3904.0167771575507</v>
      </c>
      <c r="AZ48" s="17">
        <f t="shared" si="17"/>
        <v>2.329631349043106E-3</v>
      </c>
      <c r="BA48" s="17">
        <v>2.5000000000000005E-3</v>
      </c>
      <c r="BB48" s="4"/>
      <c r="BC48" s="18">
        <f t="shared" si="18"/>
        <v>0</v>
      </c>
      <c r="BD48" s="4"/>
    </row>
    <row r="49" spans="1:56" x14ac:dyDescent="0.3">
      <c r="A49" s="2">
        <v>8912395</v>
      </c>
      <c r="B49" s="2" t="s">
        <v>214</v>
      </c>
      <c r="C49" s="2">
        <v>8912395</v>
      </c>
      <c r="D49" s="2" t="s">
        <v>105</v>
      </c>
      <c r="E49" s="9">
        <v>765181.11754000001</v>
      </c>
      <c r="G49" s="16">
        <v>731950.19653777685</v>
      </c>
      <c r="H49" s="4"/>
      <c r="I49" s="16">
        <v>733504.32674124988</v>
      </c>
      <c r="J49" s="16">
        <f t="shared" si="19"/>
        <v>1554.1302034730325</v>
      </c>
      <c r="K49" s="17">
        <f t="shared" si="0"/>
        <v>2.1187744186562454E-3</v>
      </c>
      <c r="L49" s="17">
        <v>2.5000000000000022E-3</v>
      </c>
      <c r="M49" s="4"/>
      <c r="N49" s="16">
        <v>733504.32674124988</v>
      </c>
      <c r="O49" s="16">
        <f t="shared" si="1"/>
        <v>1554.1302034730325</v>
      </c>
      <c r="P49" s="17">
        <f t="shared" si="2"/>
        <v>2.1187744186562454E-3</v>
      </c>
      <c r="Q49" s="17">
        <v>2.5000000000000022E-3</v>
      </c>
      <c r="R49" s="4"/>
      <c r="S49" s="18">
        <f t="shared" si="3"/>
        <v>0</v>
      </c>
      <c r="T49" s="4"/>
      <c r="U49" s="16">
        <v>735058.45698249992</v>
      </c>
      <c r="V49" s="16">
        <f t="shared" si="4"/>
        <v>3108.2604447230697</v>
      </c>
      <c r="W49" s="17">
        <f t="shared" si="5"/>
        <v>4.2285894614189443E-3</v>
      </c>
      <c r="X49" s="17">
        <v>4.9999999999999975E-3</v>
      </c>
      <c r="Y49" s="4"/>
      <c r="Z49" s="16">
        <v>735058.45698249992</v>
      </c>
      <c r="AA49" s="16">
        <f t="shared" si="6"/>
        <v>3108.2604447230697</v>
      </c>
      <c r="AB49" s="17">
        <f t="shared" si="7"/>
        <v>4.2285894614189443E-3</v>
      </c>
      <c r="AC49" s="17">
        <v>4.9999999999999975E-3</v>
      </c>
      <c r="AD49" s="4"/>
      <c r="AE49" s="18">
        <f t="shared" si="8"/>
        <v>0</v>
      </c>
      <c r="AF49" s="4"/>
      <c r="AG49" s="16">
        <v>733504.32674124988</v>
      </c>
      <c r="AH49" s="16">
        <f t="shared" si="9"/>
        <v>1554.1302034730325</v>
      </c>
      <c r="AI49" s="17">
        <f t="shared" si="10"/>
        <v>2.1187744186562454E-3</v>
      </c>
      <c r="AJ49" s="17">
        <v>2.5000000000000022E-3</v>
      </c>
      <c r="AK49" s="4"/>
      <c r="AL49" s="16">
        <v>733504.32674124988</v>
      </c>
      <c r="AM49" s="16">
        <f t="shared" si="11"/>
        <v>1554.1302034730325</v>
      </c>
      <c r="AN49" s="17">
        <f t="shared" si="12"/>
        <v>2.1187744186562454E-3</v>
      </c>
      <c r="AO49" s="17">
        <v>2.5000000000000022E-3</v>
      </c>
      <c r="AP49" s="4"/>
      <c r="AQ49" s="18">
        <f t="shared" si="13"/>
        <v>0</v>
      </c>
      <c r="AR49" s="4"/>
      <c r="AS49" s="16">
        <v>733504.32674124988</v>
      </c>
      <c r="AT49" s="16">
        <f t="shared" si="14"/>
        <v>1554.1302034730325</v>
      </c>
      <c r="AU49" s="17">
        <f t="shared" si="15"/>
        <v>2.1187744186562454E-3</v>
      </c>
      <c r="AV49" s="17">
        <v>2.5000000000000022E-3</v>
      </c>
      <c r="AW49" s="4"/>
      <c r="AX49" s="16">
        <v>733504.32674124988</v>
      </c>
      <c r="AY49" s="16">
        <f t="shared" si="16"/>
        <v>1554.1302034730325</v>
      </c>
      <c r="AZ49" s="17">
        <f t="shared" si="17"/>
        <v>2.1187744186562454E-3</v>
      </c>
      <c r="BA49" s="17">
        <v>2.5000000000000022E-3</v>
      </c>
      <c r="BB49" s="4"/>
      <c r="BC49" s="18">
        <f t="shared" si="18"/>
        <v>0</v>
      </c>
      <c r="BD49" s="4"/>
    </row>
    <row r="50" spans="1:56" x14ac:dyDescent="0.3">
      <c r="A50" s="2">
        <v>8913789</v>
      </c>
      <c r="B50" s="2" t="s">
        <v>307</v>
      </c>
      <c r="C50" s="2">
        <v>8913789</v>
      </c>
      <c r="D50" s="2" t="s">
        <v>105</v>
      </c>
      <c r="E50" s="9">
        <v>1489656.0796399999</v>
      </c>
      <c r="G50" s="16">
        <v>1472091.7138415067</v>
      </c>
      <c r="H50" s="4"/>
      <c r="I50" s="16">
        <v>1487071.4435518</v>
      </c>
      <c r="J50" s="16">
        <f t="shared" si="19"/>
        <v>14979.729710293235</v>
      </c>
      <c r="K50" s="17">
        <f t="shared" si="0"/>
        <v>1.0073308700296778E-2</v>
      </c>
      <c r="L50" s="17">
        <v>1.1000000000000001E-2</v>
      </c>
      <c r="M50" s="4"/>
      <c r="N50" s="16">
        <v>1486542.659208203</v>
      </c>
      <c r="O50" s="16">
        <f t="shared" si="1"/>
        <v>14450.945366696222</v>
      </c>
      <c r="P50" s="17">
        <f t="shared" si="2"/>
        <v>9.7211777120432066E-3</v>
      </c>
      <c r="Q50" s="17">
        <v>1.0611700085652888E-2</v>
      </c>
      <c r="R50" s="4"/>
      <c r="S50" s="18">
        <f t="shared" si="3"/>
        <v>-528.7843435970135</v>
      </c>
      <c r="T50" s="4"/>
      <c r="U50" s="16">
        <v>1478900.681869</v>
      </c>
      <c r="V50" s="16">
        <f t="shared" si="4"/>
        <v>6808.968027493218</v>
      </c>
      <c r="W50" s="17">
        <f t="shared" si="5"/>
        <v>4.6040738982473144E-3</v>
      </c>
      <c r="X50" s="17">
        <v>4.9999999999999992E-3</v>
      </c>
      <c r="Y50" s="4"/>
      <c r="Z50" s="16">
        <v>1478900.681869</v>
      </c>
      <c r="AA50" s="16">
        <f t="shared" si="6"/>
        <v>6808.968027493218</v>
      </c>
      <c r="AB50" s="17">
        <f t="shared" si="7"/>
        <v>4.6040738982473144E-3</v>
      </c>
      <c r="AC50" s="17">
        <v>5.0000000000000001E-3</v>
      </c>
      <c r="AD50" s="4"/>
      <c r="AE50" s="18">
        <f t="shared" si="8"/>
        <v>0</v>
      </c>
      <c r="AF50" s="4"/>
      <c r="AG50" s="16">
        <v>1485709.6499380001</v>
      </c>
      <c r="AH50" s="16">
        <f t="shared" si="9"/>
        <v>13617.936096493388</v>
      </c>
      <c r="AI50" s="17">
        <f t="shared" si="10"/>
        <v>9.1659471263861522E-3</v>
      </c>
      <c r="AJ50" s="17">
        <v>0.01</v>
      </c>
      <c r="AK50" s="4"/>
      <c r="AL50" s="16">
        <v>1485709.6499379999</v>
      </c>
      <c r="AM50" s="16">
        <f t="shared" si="11"/>
        <v>13617.936096493155</v>
      </c>
      <c r="AN50" s="17">
        <f t="shared" si="12"/>
        <v>9.1659471263859961E-3</v>
      </c>
      <c r="AO50" s="17">
        <v>0.01</v>
      </c>
      <c r="AP50" s="4"/>
      <c r="AQ50" s="18">
        <f t="shared" si="13"/>
        <v>0</v>
      </c>
      <c r="AR50" s="4"/>
      <c r="AS50" s="16">
        <v>1475496.1978345001</v>
      </c>
      <c r="AT50" s="16">
        <f t="shared" si="14"/>
        <v>3404.483992993366</v>
      </c>
      <c r="AU50" s="17">
        <f t="shared" si="15"/>
        <v>2.3073485367091618E-3</v>
      </c>
      <c r="AV50" s="17">
        <v>2.5000000000000005E-3</v>
      </c>
      <c r="AW50" s="4"/>
      <c r="AX50" s="16">
        <v>1475496.1978344999</v>
      </c>
      <c r="AY50" s="16">
        <f t="shared" si="16"/>
        <v>3404.4839929931331</v>
      </c>
      <c r="AZ50" s="17">
        <f t="shared" si="17"/>
        <v>2.3073485367090044E-3</v>
      </c>
      <c r="BA50" s="17">
        <v>2.5000000000000005E-3</v>
      </c>
      <c r="BB50" s="4"/>
      <c r="BC50" s="18">
        <f t="shared" si="18"/>
        <v>0</v>
      </c>
      <c r="BD50" s="4"/>
    </row>
    <row r="51" spans="1:56" x14ac:dyDescent="0.3">
      <c r="A51" s="2">
        <v>8912732</v>
      </c>
      <c r="B51" s="2" t="s">
        <v>231</v>
      </c>
      <c r="C51" s="2">
        <v>8912732</v>
      </c>
      <c r="D51" s="2" t="s">
        <v>105</v>
      </c>
      <c r="E51" s="9">
        <v>795287.83143999998</v>
      </c>
      <c r="G51" s="16">
        <v>773396.67086332734</v>
      </c>
      <c r="H51" s="4"/>
      <c r="I51" s="16">
        <v>775054.41732725</v>
      </c>
      <c r="J51" s="16">
        <f t="shared" si="19"/>
        <v>1657.7464639226673</v>
      </c>
      <c r="K51" s="17">
        <f t="shared" si="0"/>
        <v>2.1388775121614716E-3</v>
      </c>
      <c r="L51" s="17">
        <v>2.5000000000000022E-3</v>
      </c>
      <c r="M51" s="4"/>
      <c r="N51" s="16">
        <v>775054.41732724989</v>
      </c>
      <c r="O51" s="16">
        <f t="shared" si="1"/>
        <v>1657.7464639225509</v>
      </c>
      <c r="P51" s="17">
        <f t="shared" si="2"/>
        <v>2.1388775121613216E-3</v>
      </c>
      <c r="Q51" s="17">
        <v>2.5000000000000022E-3</v>
      </c>
      <c r="R51" s="4"/>
      <c r="S51" s="18">
        <f t="shared" si="3"/>
        <v>0</v>
      </c>
      <c r="T51" s="4"/>
      <c r="U51" s="16">
        <v>776712.16375449998</v>
      </c>
      <c r="V51" s="16">
        <f t="shared" si="4"/>
        <v>3315.4928911726456</v>
      </c>
      <c r="W51" s="17">
        <f t="shared" si="5"/>
        <v>4.2686249113778434E-3</v>
      </c>
      <c r="X51" s="17">
        <v>4.9999999999999975E-3</v>
      </c>
      <c r="Y51" s="4"/>
      <c r="Z51" s="16">
        <v>776712.16375449987</v>
      </c>
      <c r="AA51" s="16">
        <f t="shared" si="6"/>
        <v>3315.4928911725292</v>
      </c>
      <c r="AB51" s="17">
        <f t="shared" si="7"/>
        <v>4.2686249113776942E-3</v>
      </c>
      <c r="AC51" s="17">
        <v>4.9999999999999975E-3</v>
      </c>
      <c r="AD51" s="4"/>
      <c r="AE51" s="18">
        <f t="shared" si="8"/>
        <v>0</v>
      </c>
      <c r="AF51" s="4"/>
      <c r="AG51" s="16">
        <v>775054.41732725</v>
      </c>
      <c r="AH51" s="16">
        <f t="shared" si="9"/>
        <v>1657.7464639226673</v>
      </c>
      <c r="AI51" s="17">
        <f t="shared" si="10"/>
        <v>2.1388775121614716E-3</v>
      </c>
      <c r="AJ51" s="17">
        <v>2.5000000000000022E-3</v>
      </c>
      <c r="AK51" s="4"/>
      <c r="AL51" s="16">
        <v>775054.41732724989</v>
      </c>
      <c r="AM51" s="16">
        <f t="shared" si="11"/>
        <v>1657.7464639225509</v>
      </c>
      <c r="AN51" s="17">
        <f t="shared" si="12"/>
        <v>2.1388775121613216E-3</v>
      </c>
      <c r="AO51" s="17">
        <v>2.5000000000000022E-3</v>
      </c>
      <c r="AP51" s="4"/>
      <c r="AQ51" s="18">
        <f t="shared" si="13"/>
        <v>0</v>
      </c>
      <c r="AR51" s="4"/>
      <c r="AS51" s="16">
        <v>775054.41732724989</v>
      </c>
      <c r="AT51" s="16">
        <f t="shared" si="14"/>
        <v>1657.7464639225509</v>
      </c>
      <c r="AU51" s="17">
        <f t="shared" si="15"/>
        <v>2.1388775121613216E-3</v>
      </c>
      <c r="AV51" s="17">
        <v>2.4999999999999988E-3</v>
      </c>
      <c r="AW51" s="4"/>
      <c r="AX51" s="16">
        <v>775054.41732724989</v>
      </c>
      <c r="AY51" s="16">
        <f t="shared" si="16"/>
        <v>1657.7464639225509</v>
      </c>
      <c r="AZ51" s="17">
        <f t="shared" si="17"/>
        <v>2.1388775121613216E-3</v>
      </c>
      <c r="BA51" s="17">
        <v>2.4999999999999988E-3</v>
      </c>
      <c r="BB51" s="4"/>
      <c r="BC51" s="18">
        <f t="shared" si="18"/>
        <v>0</v>
      </c>
      <c r="BD51" s="4"/>
    </row>
    <row r="52" spans="1:56" x14ac:dyDescent="0.3">
      <c r="A52" s="2">
        <v>8912466</v>
      </c>
      <c r="B52" s="2" t="s">
        <v>165</v>
      </c>
      <c r="C52" s="2">
        <v>8912466</v>
      </c>
      <c r="D52" s="2" t="s">
        <v>105</v>
      </c>
      <c r="E52" s="9">
        <v>1082918.0349600001</v>
      </c>
      <c r="G52" s="16">
        <v>1035047.1146419341</v>
      </c>
      <c r="H52" s="4"/>
      <c r="I52" s="16">
        <v>1045219.3537606002</v>
      </c>
      <c r="J52" s="16">
        <f t="shared" si="19"/>
        <v>10172.239118666155</v>
      </c>
      <c r="K52" s="17">
        <f t="shared" si="0"/>
        <v>9.7321572568163824E-3</v>
      </c>
      <c r="L52" s="17">
        <v>1.0999999999999996E-2</v>
      </c>
      <c r="M52" s="4"/>
      <c r="N52" s="16">
        <v>1045219.3537606001</v>
      </c>
      <c r="O52" s="16">
        <f t="shared" si="1"/>
        <v>10172.239118666039</v>
      </c>
      <c r="P52" s="17">
        <f t="shared" si="2"/>
        <v>9.7321572568162731E-3</v>
      </c>
      <c r="Q52" s="17">
        <v>1.1000000000000003E-2</v>
      </c>
      <c r="R52" s="4"/>
      <c r="S52" s="18">
        <f t="shared" si="3"/>
        <v>0</v>
      </c>
      <c r="T52" s="4"/>
      <c r="U52" s="16">
        <v>1039670.8596730002</v>
      </c>
      <c r="V52" s="16">
        <f t="shared" si="4"/>
        <v>4623.7450310661225</v>
      </c>
      <c r="W52" s="17">
        <f t="shared" si="5"/>
        <v>4.4473161751598907E-3</v>
      </c>
      <c r="X52" s="17">
        <v>5.0000000000000044E-3</v>
      </c>
      <c r="Y52" s="4"/>
      <c r="Z52" s="16">
        <v>1039670.8596730002</v>
      </c>
      <c r="AA52" s="16">
        <f t="shared" si="6"/>
        <v>4623.7450310661225</v>
      </c>
      <c r="AB52" s="17">
        <f t="shared" si="7"/>
        <v>4.4473161751598907E-3</v>
      </c>
      <c r="AC52" s="17">
        <v>5.0000000000000044E-3</v>
      </c>
      <c r="AD52" s="4"/>
      <c r="AE52" s="18">
        <f t="shared" si="8"/>
        <v>0</v>
      </c>
      <c r="AF52" s="4"/>
      <c r="AG52" s="16">
        <v>1044294.6047460001</v>
      </c>
      <c r="AH52" s="16">
        <f t="shared" si="9"/>
        <v>9247.4901040660916</v>
      </c>
      <c r="AI52" s="17">
        <f t="shared" si="10"/>
        <v>8.8552502924357478E-3</v>
      </c>
      <c r="AJ52" s="17">
        <v>9.999999999999995E-3</v>
      </c>
      <c r="AK52" s="4"/>
      <c r="AL52" s="16">
        <v>1044294.6047460001</v>
      </c>
      <c r="AM52" s="16">
        <f t="shared" si="11"/>
        <v>9247.4901040660916</v>
      </c>
      <c r="AN52" s="17">
        <f t="shared" si="12"/>
        <v>8.8552502924357478E-3</v>
      </c>
      <c r="AO52" s="17">
        <v>1.0000000000000002E-2</v>
      </c>
      <c r="AP52" s="4"/>
      <c r="AQ52" s="18">
        <f t="shared" si="13"/>
        <v>0</v>
      </c>
      <c r="AR52" s="4"/>
      <c r="AS52" s="16">
        <v>1037358.9871365002</v>
      </c>
      <c r="AT52" s="16">
        <f t="shared" si="14"/>
        <v>2311.8724945661379</v>
      </c>
      <c r="AU52" s="17">
        <f t="shared" si="15"/>
        <v>2.2286137424304513E-3</v>
      </c>
      <c r="AV52" s="17">
        <v>2.5000000000000022E-3</v>
      </c>
      <c r="AW52" s="4"/>
      <c r="AX52" s="16">
        <v>1037358.9871365001</v>
      </c>
      <c r="AY52" s="16">
        <f t="shared" si="16"/>
        <v>2311.8724945660215</v>
      </c>
      <c r="AZ52" s="17">
        <f t="shared" si="17"/>
        <v>2.2286137424303394E-3</v>
      </c>
      <c r="BA52" s="17">
        <v>2.5000000000000022E-3</v>
      </c>
      <c r="BB52" s="4"/>
      <c r="BC52" s="18">
        <f t="shared" si="18"/>
        <v>0</v>
      </c>
      <c r="BD52" s="4"/>
    </row>
    <row r="53" spans="1:56" x14ac:dyDescent="0.3">
      <c r="A53" s="2">
        <v>8913072</v>
      </c>
      <c r="B53" s="2" t="s">
        <v>262</v>
      </c>
      <c r="C53" s="2">
        <v>8913072</v>
      </c>
      <c r="D53" s="2" t="s">
        <v>105</v>
      </c>
      <c r="E53" s="9">
        <v>414242.50203999999</v>
      </c>
      <c r="G53" s="16">
        <v>385756.76850583934</v>
      </c>
      <c r="H53" s="4"/>
      <c r="I53" s="16">
        <v>386445.41517125006</v>
      </c>
      <c r="J53" s="16">
        <f t="shared" si="19"/>
        <v>688.64666541072074</v>
      </c>
      <c r="K53" s="17">
        <f t="shared" si="0"/>
        <v>1.7820024209772361E-3</v>
      </c>
      <c r="L53" s="17">
        <v>2.5000000000000001E-3</v>
      </c>
      <c r="M53" s="4"/>
      <c r="N53" s="16">
        <v>386445.41517125</v>
      </c>
      <c r="O53" s="16">
        <f t="shared" si="1"/>
        <v>688.64666541066254</v>
      </c>
      <c r="P53" s="17">
        <f t="shared" si="2"/>
        <v>1.7820024209770859E-3</v>
      </c>
      <c r="Q53" s="17">
        <v>2.5000000000000001E-3</v>
      </c>
      <c r="R53" s="4"/>
      <c r="S53" s="18">
        <f t="shared" si="3"/>
        <v>0</v>
      </c>
      <c r="T53" s="4"/>
      <c r="U53" s="16">
        <v>387134.06184250006</v>
      </c>
      <c r="V53" s="16">
        <f t="shared" si="4"/>
        <v>1377.2933366607176</v>
      </c>
      <c r="W53" s="17">
        <f t="shared" si="5"/>
        <v>3.5576650892089408E-3</v>
      </c>
      <c r="X53" s="17">
        <v>5.0000000000000001E-3</v>
      </c>
      <c r="Y53" s="4"/>
      <c r="Z53" s="16">
        <v>387134.0618425</v>
      </c>
      <c r="AA53" s="16">
        <f t="shared" si="6"/>
        <v>1377.2933366606594</v>
      </c>
      <c r="AB53" s="17">
        <f t="shared" si="7"/>
        <v>3.5576650892087912E-3</v>
      </c>
      <c r="AC53" s="17">
        <v>4.9999999999999992E-3</v>
      </c>
      <c r="AD53" s="4"/>
      <c r="AE53" s="18">
        <f t="shared" si="8"/>
        <v>0</v>
      </c>
      <c r="AF53" s="4"/>
      <c r="AG53" s="16">
        <v>386445.41517125006</v>
      </c>
      <c r="AH53" s="16">
        <f t="shared" si="9"/>
        <v>688.64666541072074</v>
      </c>
      <c r="AI53" s="17">
        <f t="shared" si="10"/>
        <v>1.7820024209772361E-3</v>
      </c>
      <c r="AJ53" s="17">
        <v>2.5000000000000001E-3</v>
      </c>
      <c r="AK53" s="4"/>
      <c r="AL53" s="16">
        <v>386445.41517125</v>
      </c>
      <c r="AM53" s="16">
        <f t="shared" si="11"/>
        <v>688.64666541066254</v>
      </c>
      <c r="AN53" s="17">
        <f t="shared" si="12"/>
        <v>1.7820024209770859E-3</v>
      </c>
      <c r="AO53" s="17">
        <v>2.5000000000000001E-3</v>
      </c>
      <c r="AP53" s="4"/>
      <c r="AQ53" s="18">
        <f t="shared" si="13"/>
        <v>0</v>
      </c>
      <c r="AR53" s="4"/>
      <c r="AS53" s="16">
        <v>386445.41517125006</v>
      </c>
      <c r="AT53" s="16">
        <f t="shared" si="14"/>
        <v>688.64666541072074</v>
      </c>
      <c r="AU53" s="17">
        <f t="shared" si="15"/>
        <v>1.7820024209772361E-3</v>
      </c>
      <c r="AV53" s="17">
        <v>2.5000000000000001E-3</v>
      </c>
      <c r="AW53" s="4"/>
      <c r="AX53" s="16">
        <v>386445.41517125</v>
      </c>
      <c r="AY53" s="16">
        <f t="shared" si="16"/>
        <v>688.64666541066254</v>
      </c>
      <c r="AZ53" s="17">
        <f t="shared" si="17"/>
        <v>1.7820024209770859E-3</v>
      </c>
      <c r="BA53" s="17">
        <v>2.5000000000000001E-3</v>
      </c>
      <c r="BB53" s="4"/>
      <c r="BC53" s="18">
        <f t="shared" si="18"/>
        <v>0</v>
      </c>
      <c r="BD53" s="4"/>
    </row>
    <row r="54" spans="1:56" x14ac:dyDescent="0.3">
      <c r="A54" s="2">
        <v>8913350</v>
      </c>
      <c r="B54" s="2" t="s">
        <v>81</v>
      </c>
      <c r="C54" s="2">
        <v>8913350</v>
      </c>
      <c r="D54" s="2" t="s">
        <v>105</v>
      </c>
      <c r="E54" s="9">
        <v>415677.72524000006</v>
      </c>
      <c r="G54" s="16">
        <v>419994.91123082343</v>
      </c>
      <c r="H54" s="4"/>
      <c r="I54" s="16">
        <v>420769.15322799998</v>
      </c>
      <c r="J54" s="16">
        <f t="shared" si="19"/>
        <v>774.24199717654847</v>
      </c>
      <c r="K54" s="17">
        <f t="shared" si="0"/>
        <v>1.8400635864982574E-3</v>
      </c>
      <c r="L54" s="17">
        <v>2.4999999999999988E-3</v>
      </c>
      <c r="M54" s="4"/>
      <c r="N54" s="16">
        <v>420769.15322799998</v>
      </c>
      <c r="O54" s="16">
        <f t="shared" si="1"/>
        <v>774.24199717654847</v>
      </c>
      <c r="P54" s="17">
        <f t="shared" si="2"/>
        <v>1.8400635864982574E-3</v>
      </c>
      <c r="Q54" s="17">
        <v>2.4999999999999988E-3</v>
      </c>
      <c r="R54" s="4"/>
      <c r="S54" s="18">
        <f t="shared" si="3"/>
        <v>0</v>
      </c>
      <c r="T54" s="4"/>
      <c r="U54" s="16">
        <v>421543.39525599999</v>
      </c>
      <c r="V54" s="16">
        <f t="shared" si="4"/>
        <v>1548.4840251765563</v>
      </c>
      <c r="W54" s="17">
        <f t="shared" si="5"/>
        <v>3.6733680152577749E-3</v>
      </c>
      <c r="X54" s="17">
        <v>5.000000000000001E-3</v>
      </c>
      <c r="Y54" s="4"/>
      <c r="Z54" s="16">
        <v>421543.39525599999</v>
      </c>
      <c r="AA54" s="16">
        <f t="shared" si="6"/>
        <v>1548.4840251765563</v>
      </c>
      <c r="AB54" s="17">
        <f t="shared" si="7"/>
        <v>3.6733680152577749E-3</v>
      </c>
      <c r="AC54" s="17">
        <v>5.000000000000001E-3</v>
      </c>
      <c r="AD54" s="4"/>
      <c r="AE54" s="18">
        <f t="shared" si="8"/>
        <v>0</v>
      </c>
      <c r="AF54" s="4"/>
      <c r="AG54" s="16">
        <v>420769.15322799998</v>
      </c>
      <c r="AH54" s="16">
        <f t="shared" si="9"/>
        <v>774.24199717654847</v>
      </c>
      <c r="AI54" s="17">
        <f t="shared" si="10"/>
        <v>1.8400635864982574E-3</v>
      </c>
      <c r="AJ54" s="17">
        <v>2.4999999999999988E-3</v>
      </c>
      <c r="AK54" s="4"/>
      <c r="AL54" s="16">
        <v>420769.15322799998</v>
      </c>
      <c r="AM54" s="16">
        <f t="shared" si="11"/>
        <v>774.24199717654847</v>
      </c>
      <c r="AN54" s="17">
        <f t="shared" si="12"/>
        <v>1.8400635864982574E-3</v>
      </c>
      <c r="AO54" s="17">
        <v>2.4999999999999988E-3</v>
      </c>
      <c r="AP54" s="4"/>
      <c r="AQ54" s="18">
        <f t="shared" si="13"/>
        <v>0</v>
      </c>
      <c r="AR54" s="4"/>
      <c r="AS54" s="16">
        <v>420769.15322799998</v>
      </c>
      <c r="AT54" s="16">
        <f t="shared" si="14"/>
        <v>774.24199717654847</v>
      </c>
      <c r="AU54" s="17">
        <f t="shared" si="15"/>
        <v>1.8400635864982574E-3</v>
      </c>
      <c r="AV54" s="17">
        <v>2.4999999999999988E-3</v>
      </c>
      <c r="AW54" s="4"/>
      <c r="AX54" s="16">
        <v>420769.15322799998</v>
      </c>
      <c r="AY54" s="16">
        <f t="shared" si="16"/>
        <v>774.24199717654847</v>
      </c>
      <c r="AZ54" s="17">
        <f t="shared" si="17"/>
        <v>1.8400635864982574E-3</v>
      </c>
      <c r="BA54" s="17">
        <v>2.4999999999999988E-3</v>
      </c>
      <c r="BB54" s="4"/>
      <c r="BC54" s="18">
        <f t="shared" si="18"/>
        <v>0</v>
      </c>
      <c r="BD54" s="4"/>
    </row>
    <row r="55" spans="1:56" x14ac:dyDescent="0.3">
      <c r="A55" s="2">
        <v>8912699</v>
      </c>
      <c r="B55" s="2" t="s">
        <v>74</v>
      </c>
      <c r="C55" s="2">
        <v>8912699</v>
      </c>
      <c r="D55" s="2" t="s">
        <v>105</v>
      </c>
      <c r="E55" s="9">
        <v>1224713.84724</v>
      </c>
      <c r="G55" s="16">
        <v>1206487.9437841168</v>
      </c>
      <c r="H55" s="4"/>
      <c r="I55" s="16">
        <v>1209228.4184095</v>
      </c>
      <c r="J55" s="16">
        <f t="shared" si="19"/>
        <v>2740.4746253832709</v>
      </c>
      <c r="K55" s="17">
        <f t="shared" si="0"/>
        <v>2.266300215626607E-3</v>
      </c>
      <c r="L55" s="17">
        <v>2.5000000000000022E-3</v>
      </c>
      <c r="M55" s="4"/>
      <c r="N55" s="16">
        <v>1209228.4184095</v>
      </c>
      <c r="O55" s="16">
        <f t="shared" si="1"/>
        <v>2740.4746253832709</v>
      </c>
      <c r="P55" s="17">
        <f t="shared" si="2"/>
        <v>2.266300215626607E-3</v>
      </c>
      <c r="Q55" s="17">
        <v>2.5000000000000022E-3</v>
      </c>
      <c r="R55" s="4"/>
      <c r="S55" s="18">
        <f t="shared" si="3"/>
        <v>0</v>
      </c>
      <c r="T55" s="4"/>
      <c r="U55" s="16">
        <v>1211968.8930190001</v>
      </c>
      <c r="V55" s="16">
        <f t="shared" si="4"/>
        <v>5480.949234883301</v>
      </c>
      <c r="W55" s="17">
        <f t="shared" si="5"/>
        <v>4.5223514121969927E-3</v>
      </c>
      <c r="X55" s="17">
        <v>4.9999999999999975E-3</v>
      </c>
      <c r="Y55" s="4"/>
      <c r="Z55" s="16">
        <v>1211968.8930190001</v>
      </c>
      <c r="AA55" s="16">
        <f t="shared" si="6"/>
        <v>5480.949234883301</v>
      </c>
      <c r="AB55" s="17">
        <f t="shared" si="7"/>
        <v>4.5223514121969927E-3</v>
      </c>
      <c r="AC55" s="17">
        <v>4.9999999999999975E-3</v>
      </c>
      <c r="AD55" s="4"/>
      <c r="AE55" s="18">
        <f t="shared" si="8"/>
        <v>0</v>
      </c>
      <c r="AF55" s="4"/>
      <c r="AG55" s="16">
        <v>1209228.4184095</v>
      </c>
      <c r="AH55" s="16">
        <f t="shared" si="9"/>
        <v>2740.4746253832709</v>
      </c>
      <c r="AI55" s="17">
        <f t="shared" si="10"/>
        <v>2.266300215626607E-3</v>
      </c>
      <c r="AJ55" s="17">
        <v>2.4999999999999988E-3</v>
      </c>
      <c r="AK55" s="4"/>
      <c r="AL55" s="16">
        <v>1209228.4184095</v>
      </c>
      <c r="AM55" s="16">
        <f t="shared" si="11"/>
        <v>2740.4746253832709</v>
      </c>
      <c r="AN55" s="17">
        <f t="shared" si="12"/>
        <v>2.266300215626607E-3</v>
      </c>
      <c r="AO55" s="17">
        <v>2.4999999999999988E-3</v>
      </c>
      <c r="AP55" s="4"/>
      <c r="AQ55" s="18">
        <f t="shared" si="13"/>
        <v>0</v>
      </c>
      <c r="AR55" s="4"/>
      <c r="AS55" s="16">
        <v>1211000</v>
      </c>
      <c r="AT55" s="16">
        <f t="shared" si="14"/>
        <v>4512.0562158832327</v>
      </c>
      <c r="AU55" s="17">
        <f t="shared" si="15"/>
        <v>3.7258928289704645E-3</v>
      </c>
      <c r="AV55" s="17">
        <v>2.5000000000000001E-3</v>
      </c>
      <c r="AW55" s="4"/>
      <c r="AX55" s="16">
        <v>1211000</v>
      </c>
      <c r="AY55" s="16">
        <f t="shared" si="16"/>
        <v>4512.0562158832327</v>
      </c>
      <c r="AZ55" s="17">
        <f t="shared" si="17"/>
        <v>3.7258928289704645E-3</v>
      </c>
      <c r="BA55" s="17">
        <v>2.5000000000000001E-3</v>
      </c>
      <c r="BB55" s="4"/>
      <c r="BC55" s="18">
        <f t="shared" si="18"/>
        <v>0</v>
      </c>
      <c r="BD55" s="4"/>
    </row>
    <row r="56" spans="1:56" x14ac:dyDescent="0.3">
      <c r="A56" s="2">
        <v>8912470</v>
      </c>
      <c r="B56" s="2" t="s">
        <v>222</v>
      </c>
      <c r="C56" s="2">
        <v>8912470</v>
      </c>
      <c r="D56" s="2" t="s">
        <v>105</v>
      </c>
      <c r="E56" s="9">
        <v>928795.86523999996</v>
      </c>
      <c r="G56" s="16">
        <v>884412.48833901703</v>
      </c>
      <c r="H56" s="4"/>
      <c r="I56" s="16">
        <v>892927.74657129997</v>
      </c>
      <c r="J56" s="16">
        <f t="shared" si="19"/>
        <v>8515.2582322829403</v>
      </c>
      <c r="K56" s="17">
        <f t="shared" si="0"/>
        <v>9.5363351233962359E-3</v>
      </c>
      <c r="L56" s="17">
        <v>1.0999999999999999E-2</v>
      </c>
      <c r="M56" s="4"/>
      <c r="N56" s="16">
        <v>892927.74657129997</v>
      </c>
      <c r="O56" s="16">
        <f t="shared" si="1"/>
        <v>8515.2582322829403</v>
      </c>
      <c r="P56" s="17">
        <f t="shared" si="2"/>
        <v>9.5363351233962359E-3</v>
      </c>
      <c r="Q56" s="17">
        <v>1.0999999999999999E-2</v>
      </c>
      <c r="R56" s="4"/>
      <c r="S56" s="18">
        <f t="shared" si="3"/>
        <v>0</v>
      </c>
      <c r="T56" s="4"/>
      <c r="U56" s="16">
        <v>888283.06024149992</v>
      </c>
      <c r="V56" s="16">
        <f t="shared" si="4"/>
        <v>3870.5719024828868</v>
      </c>
      <c r="W56" s="17">
        <f t="shared" si="5"/>
        <v>4.3573631826667771E-3</v>
      </c>
      <c r="X56" s="17">
        <v>5.000000000000001E-3</v>
      </c>
      <c r="Y56" s="4"/>
      <c r="Z56" s="16">
        <v>888283.06024149992</v>
      </c>
      <c r="AA56" s="16">
        <f t="shared" si="6"/>
        <v>3870.5719024828868</v>
      </c>
      <c r="AB56" s="17">
        <f t="shared" si="7"/>
        <v>4.3573631826667771E-3</v>
      </c>
      <c r="AC56" s="17">
        <v>5.000000000000001E-3</v>
      </c>
      <c r="AD56" s="4"/>
      <c r="AE56" s="18">
        <f t="shared" si="8"/>
        <v>0</v>
      </c>
      <c r="AF56" s="4"/>
      <c r="AG56" s="16">
        <v>892153.63218299998</v>
      </c>
      <c r="AH56" s="16">
        <f t="shared" si="9"/>
        <v>7741.1438439829508</v>
      </c>
      <c r="AI56" s="17">
        <f t="shared" si="10"/>
        <v>8.6769179261661916E-3</v>
      </c>
      <c r="AJ56" s="17">
        <v>9.9999999999999985E-3</v>
      </c>
      <c r="AK56" s="4"/>
      <c r="AL56" s="16">
        <v>892153.63218299998</v>
      </c>
      <c r="AM56" s="16">
        <f t="shared" si="11"/>
        <v>7741.1438439829508</v>
      </c>
      <c r="AN56" s="17">
        <f t="shared" si="12"/>
        <v>8.6769179261661916E-3</v>
      </c>
      <c r="AO56" s="17">
        <v>9.9999999999999985E-3</v>
      </c>
      <c r="AP56" s="4"/>
      <c r="AQ56" s="18">
        <f t="shared" si="13"/>
        <v>0</v>
      </c>
      <c r="AR56" s="4"/>
      <c r="AS56" s="16">
        <v>886347.77427075</v>
      </c>
      <c r="AT56" s="16">
        <f t="shared" si="14"/>
        <v>1935.2859317329712</v>
      </c>
      <c r="AU56" s="17">
        <f t="shared" si="15"/>
        <v>2.1834385868743718E-3</v>
      </c>
      <c r="AV56" s="17">
        <v>2.4999999999999988E-3</v>
      </c>
      <c r="AW56" s="4"/>
      <c r="AX56" s="16">
        <v>886347.77427074988</v>
      </c>
      <c r="AY56" s="16">
        <f t="shared" si="16"/>
        <v>1935.2859317328548</v>
      </c>
      <c r="AZ56" s="17">
        <f t="shared" si="17"/>
        <v>2.1834385868742408E-3</v>
      </c>
      <c r="BA56" s="17">
        <v>2.4999999999999988E-3</v>
      </c>
      <c r="BB56" s="4"/>
      <c r="BC56" s="18">
        <f t="shared" si="18"/>
        <v>0</v>
      </c>
      <c r="BD56" s="4"/>
    </row>
    <row r="57" spans="1:56" x14ac:dyDescent="0.3">
      <c r="A57" s="2">
        <v>8914005</v>
      </c>
      <c r="B57" s="2" t="s">
        <v>114</v>
      </c>
      <c r="C57" s="2">
        <v>8914005</v>
      </c>
      <c r="D57" s="2" t="s">
        <v>106</v>
      </c>
      <c r="E57" s="9">
        <v>4334730.6085199993</v>
      </c>
      <c r="G57" s="16">
        <v>4242485.8780844491</v>
      </c>
      <c r="H57" s="4"/>
      <c r="I57" s="16">
        <v>4287939.9436590998</v>
      </c>
      <c r="J57" s="16">
        <f t="shared" si="19"/>
        <v>45454.065574650653</v>
      </c>
      <c r="K57" s="17">
        <f t="shared" si="0"/>
        <v>1.060044360972616E-2</v>
      </c>
      <c r="L57" s="17">
        <v>1.1000000000000001E-2</v>
      </c>
      <c r="M57" s="4"/>
      <c r="N57" s="16">
        <v>4287939.9436590998</v>
      </c>
      <c r="O57" s="16">
        <f t="shared" si="1"/>
        <v>45454.065574650653</v>
      </c>
      <c r="P57" s="17">
        <f t="shared" si="2"/>
        <v>1.060044360972616E-2</v>
      </c>
      <c r="Q57" s="17">
        <v>1.1000000000000001E-2</v>
      </c>
      <c r="R57" s="4"/>
      <c r="S57" s="18">
        <f t="shared" si="3"/>
        <v>0</v>
      </c>
      <c r="T57" s="4"/>
      <c r="U57" s="16">
        <v>4263146.8169904994</v>
      </c>
      <c r="V57" s="16">
        <f t="shared" si="4"/>
        <v>20660.938906050287</v>
      </c>
      <c r="W57" s="17">
        <f t="shared" si="5"/>
        <v>4.8464056700340307E-3</v>
      </c>
      <c r="X57" s="17">
        <v>5.0000000000000001E-3</v>
      </c>
      <c r="Y57" s="4"/>
      <c r="Z57" s="16">
        <v>4263146.8169904994</v>
      </c>
      <c r="AA57" s="16">
        <f t="shared" si="6"/>
        <v>20660.938906050287</v>
      </c>
      <c r="AB57" s="17">
        <f t="shared" si="7"/>
        <v>4.8464056700340307E-3</v>
      </c>
      <c r="AC57" s="17">
        <v>5.0000000000000001E-3</v>
      </c>
      <c r="AD57" s="4"/>
      <c r="AE57" s="18">
        <f t="shared" si="8"/>
        <v>0</v>
      </c>
      <c r="AF57" s="4"/>
      <c r="AG57" s="16">
        <v>4283807.7558809994</v>
      </c>
      <c r="AH57" s="16">
        <f t="shared" si="9"/>
        <v>41321.877796550281</v>
      </c>
      <c r="AI57" s="17">
        <f t="shared" si="10"/>
        <v>9.6460626039583108E-3</v>
      </c>
      <c r="AJ57" s="17">
        <v>0.01</v>
      </c>
      <c r="AK57" s="4"/>
      <c r="AL57" s="16">
        <v>4283807.7558809994</v>
      </c>
      <c r="AM57" s="16">
        <f t="shared" si="11"/>
        <v>41321.877796550281</v>
      </c>
      <c r="AN57" s="17">
        <f t="shared" si="12"/>
        <v>9.6460626039583108E-3</v>
      </c>
      <c r="AO57" s="17">
        <v>0.01</v>
      </c>
      <c r="AP57" s="4"/>
      <c r="AQ57" s="18">
        <f t="shared" si="13"/>
        <v>0</v>
      </c>
      <c r="AR57" s="4"/>
      <c r="AS57" s="16">
        <v>4252816.3475452494</v>
      </c>
      <c r="AT57" s="16">
        <f t="shared" si="14"/>
        <v>10330.46946080029</v>
      </c>
      <c r="AU57" s="17">
        <f t="shared" si="15"/>
        <v>2.4290890122173033E-3</v>
      </c>
      <c r="AV57" s="17">
        <v>2.5000000000000005E-3</v>
      </c>
      <c r="AW57" s="4"/>
      <c r="AX57" s="16">
        <v>4252816.3475452494</v>
      </c>
      <c r="AY57" s="16">
        <f t="shared" si="16"/>
        <v>10330.46946080029</v>
      </c>
      <c r="AZ57" s="17">
        <f t="shared" si="17"/>
        <v>2.4290890122173033E-3</v>
      </c>
      <c r="BA57" s="17">
        <v>2.5000000000000005E-3</v>
      </c>
      <c r="BB57" s="4"/>
      <c r="BC57" s="18">
        <f t="shared" si="18"/>
        <v>0</v>
      </c>
      <c r="BD57" s="4"/>
    </row>
    <row r="58" spans="1:56" x14ac:dyDescent="0.3">
      <c r="A58" s="2">
        <v>8912226</v>
      </c>
      <c r="B58" s="2" t="s">
        <v>11</v>
      </c>
      <c r="C58" s="2">
        <v>8912226</v>
      </c>
      <c r="D58" s="2" t="s">
        <v>105</v>
      </c>
      <c r="E58" s="9">
        <v>861291.41003999999</v>
      </c>
      <c r="G58" s="16">
        <v>829874.54116514209</v>
      </c>
      <c r="H58" s="4"/>
      <c r="I58" s="16">
        <v>837789.88205320004</v>
      </c>
      <c r="J58" s="16">
        <f t="shared" si="19"/>
        <v>7915.3408880579518</v>
      </c>
      <c r="K58" s="17">
        <f t="shared" si="0"/>
        <v>9.4478831239398087E-3</v>
      </c>
      <c r="L58" s="17">
        <v>1.1000000000000001E-2</v>
      </c>
      <c r="M58" s="4"/>
      <c r="N58" s="16">
        <v>837789.88205320004</v>
      </c>
      <c r="O58" s="16">
        <f t="shared" si="1"/>
        <v>7915.3408880579518</v>
      </c>
      <c r="P58" s="17">
        <f t="shared" si="2"/>
        <v>9.4478831239398087E-3</v>
      </c>
      <c r="Q58" s="17">
        <v>1.1000000000000001E-2</v>
      </c>
      <c r="R58" s="4"/>
      <c r="S58" s="18">
        <f t="shared" si="3"/>
        <v>0</v>
      </c>
      <c r="T58" s="4"/>
      <c r="U58" s="16">
        <v>833472.42340600002</v>
      </c>
      <c r="V58" s="16">
        <f t="shared" si="4"/>
        <v>3597.882240857929</v>
      </c>
      <c r="W58" s="17">
        <f t="shared" si="5"/>
        <v>4.3167381905151927E-3</v>
      </c>
      <c r="X58" s="17">
        <v>5.000000000000001E-3</v>
      </c>
      <c r="Y58" s="4"/>
      <c r="Z58" s="16">
        <v>833472.42340600002</v>
      </c>
      <c r="AA58" s="16">
        <f t="shared" si="6"/>
        <v>3597.882240857929</v>
      </c>
      <c r="AB58" s="17">
        <f t="shared" si="7"/>
        <v>4.3167381905151927E-3</v>
      </c>
      <c r="AC58" s="17">
        <v>5.000000000000001E-3</v>
      </c>
      <c r="AD58" s="4"/>
      <c r="AE58" s="18">
        <f t="shared" si="8"/>
        <v>0</v>
      </c>
      <c r="AF58" s="4"/>
      <c r="AG58" s="16">
        <v>837070.30561200005</v>
      </c>
      <c r="AH58" s="16">
        <f t="shared" si="9"/>
        <v>7195.7644468579674</v>
      </c>
      <c r="AI58" s="17">
        <f t="shared" si="10"/>
        <v>8.5963680692232765E-3</v>
      </c>
      <c r="AJ58" s="17">
        <v>0.01</v>
      </c>
      <c r="AK58" s="4"/>
      <c r="AL58" s="16">
        <v>837070.30561200005</v>
      </c>
      <c r="AM58" s="16">
        <f t="shared" si="11"/>
        <v>7195.7644468579674</v>
      </c>
      <c r="AN58" s="17">
        <f t="shared" si="12"/>
        <v>8.5963680692232765E-3</v>
      </c>
      <c r="AO58" s="17">
        <v>0.01</v>
      </c>
      <c r="AP58" s="4"/>
      <c r="AQ58" s="18">
        <f t="shared" si="13"/>
        <v>0</v>
      </c>
      <c r="AR58" s="4"/>
      <c r="AS58" s="16">
        <v>831673.48230300006</v>
      </c>
      <c r="AT58" s="16">
        <f t="shared" si="14"/>
        <v>1798.941137857968</v>
      </c>
      <c r="AU58" s="17">
        <f t="shared" si="15"/>
        <v>2.1630377499550569E-3</v>
      </c>
      <c r="AV58" s="17">
        <v>2.4999999999999988E-3</v>
      </c>
      <c r="AW58" s="4"/>
      <c r="AX58" s="16">
        <v>831673.48230300006</v>
      </c>
      <c r="AY58" s="16">
        <f t="shared" si="16"/>
        <v>1798.941137857968</v>
      </c>
      <c r="AZ58" s="17">
        <f t="shared" si="17"/>
        <v>2.1630377499550569E-3</v>
      </c>
      <c r="BA58" s="17">
        <v>2.4999999999999988E-3</v>
      </c>
      <c r="BB58" s="4"/>
      <c r="BC58" s="18">
        <f t="shared" si="18"/>
        <v>0</v>
      </c>
      <c r="BD58" s="4"/>
    </row>
    <row r="59" spans="1:56" x14ac:dyDescent="0.3">
      <c r="A59" s="2">
        <v>8914107</v>
      </c>
      <c r="B59" s="2" t="s">
        <v>96</v>
      </c>
      <c r="C59" s="2">
        <v>8914107</v>
      </c>
      <c r="D59" s="2" t="s">
        <v>106</v>
      </c>
      <c r="E59" s="9">
        <v>6622873.46</v>
      </c>
      <c r="G59" s="16">
        <v>6454981.5564155048</v>
      </c>
      <c r="H59" s="4"/>
      <c r="I59" s="16">
        <v>6470843.2650410002</v>
      </c>
      <c r="J59" s="16">
        <f t="shared" si="19"/>
        <v>15861.708625495434</v>
      </c>
      <c r="K59" s="17">
        <f t="shared" si="0"/>
        <v>2.4512583562623087E-3</v>
      </c>
      <c r="L59" s="17">
        <v>2.5000000000000001E-3</v>
      </c>
      <c r="M59" s="4"/>
      <c r="N59" s="16">
        <v>6470843.2650410002</v>
      </c>
      <c r="O59" s="16">
        <f t="shared" si="1"/>
        <v>15861.708625495434</v>
      </c>
      <c r="P59" s="17">
        <f t="shared" si="2"/>
        <v>2.4512583562623087E-3</v>
      </c>
      <c r="Q59" s="17">
        <v>2.5000000000000001E-3</v>
      </c>
      <c r="R59" s="4"/>
      <c r="S59" s="18">
        <f t="shared" si="3"/>
        <v>0</v>
      </c>
      <c r="T59" s="4"/>
      <c r="U59" s="16">
        <v>6486704.9736820003</v>
      </c>
      <c r="V59" s="16">
        <f t="shared" si="4"/>
        <v>31723.417266495526</v>
      </c>
      <c r="W59" s="17">
        <f t="shared" si="5"/>
        <v>4.8905287654062365E-3</v>
      </c>
      <c r="X59" s="17">
        <v>5.0000000000000001E-3</v>
      </c>
      <c r="Y59" s="4"/>
      <c r="Z59" s="16">
        <v>6486704.9736820003</v>
      </c>
      <c r="AA59" s="16">
        <f t="shared" si="6"/>
        <v>31723.417266495526</v>
      </c>
      <c r="AB59" s="17">
        <f t="shared" si="7"/>
        <v>4.8905287654062365E-3</v>
      </c>
      <c r="AC59" s="17">
        <v>5.0000000000000001E-3</v>
      </c>
      <c r="AD59" s="4"/>
      <c r="AE59" s="18">
        <f t="shared" si="8"/>
        <v>0</v>
      </c>
      <c r="AF59" s="4"/>
      <c r="AG59" s="16">
        <v>6470843.2650410002</v>
      </c>
      <c r="AH59" s="16">
        <f t="shared" si="9"/>
        <v>15861.708625495434</v>
      </c>
      <c r="AI59" s="17">
        <f t="shared" si="10"/>
        <v>2.4512583562623087E-3</v>
      </c>
      <c r="AJ59" s="17">
        <v>2.5000000000000001E-3</v>
      </c>
      <c r="AK59" s="4"/>
      <c r="AL59" s="16">
        <v>6470843.2650410002</v>
      </c>
      <c r="AM59" s="16">
        <f t="shared" si="11"/>
        <v>15861.708625495434</v>
      </c>
      <c r="AN59" s="17">
        <f t="shared" si="12"/>
        <v>2.4512583562623087E-3</v>
      </c>
      <c r="AO59" s="17">
        <v>2.5000000000000001E-3</v>
      </c>
      <c r="AP59" s="4"/>
      <c r="AQ59" s="18">
        <f t="shared" si="13"/>
        <v>0</v>
      </c>
      <c r="AR59" s="4"/>
      <c r="AS59" s="16">
        <v>6577990</v>
      </c>
      <c r="AT59" s="16">
        <f t="shared" si="14"/>
        <v>123008.44358449522</v>
      </c>
      <c r="AU59" s="17">
        <f t="shared" si="15"/>
        <v>1.8700004649519871E-2</v>
      </c>
      <c r="AV59" s="17">
        <v>2.4999999999999988E-3</v>
      </c>
      <c r="AW59" s="4"/>
      <c r="AX59" s="16">
        <v>6577990</v>
      </c>
      <c r="AY59" s="16">
        <f t="shared" si="16"/>
        <v>123008.44358449522</v>
      </c>
      <c r="AZ59" s="17">
        <f t="shared" si="17"/>
        <v>1.8700004649519871E-2</v>
      </c>
      <c r="BA59" s="17">
        <v>2.4999999999999988E-3</v>
      </c>
      <c r="BB59" s="4"/>
      <c r="BC59" s="18">
        <f t="shared" si="18"/>
        <v>0</v>
      </c>
      <c r="BD59" s="4"/>
    </row>
    <row r="60" spans="1:56" x14ac:dyDescent="0.3">
      <c r="A60" s="2">
        <v>8912693</v>
      </c>
      <c r="B60" s="2" t="s">
        <v>22</v>
      </c>
      <c r="C60" s="2">
        <v>8912693</v>
      </c>
      <c r="D60" s="2" t="s">
        <v>105</v>
      </c>
      <c r="E60" s="9">
        <v>1766529.83</v>
      </c>
      <c r="G60" s="16">
        <v>1710368.7887258925</v>
      </c>
      <c r="H60" s="4"/>
      <c r="I60" s="16">
        <v>1714368.96542175</v>
      </c>
      <c r="J60" s="16">
        <f t="shared" si="19"/>
        <v>4000.1766958574299</v>
      </c>
      <c r="K60" s="17">
        <f t="shared" si="0"/>
        <v>2.3333230923678972E-3</v>
      </c>
      <c r="L60" s="17">
        <v>2.4999999999999988E-3</v>
      </c>
      <c r="M60" s="4"/>
      <c r="N60" s="16">
        <v>1714368.96542175</v>
      </c>
      <c r="O60" s="16">
        <f t="shared" si="1"/>
        <v>4000.1766958574299</v>
      </c>
      <c r="P60" s="17">
        <f t="shared" si="2"/>
        <v>2.3333230923678972E-3</v>
      </c>
      <c r="Q60" s="17">
        <v>2.5000000000000022E-3</v>
      </c>
      <c r="R60" s="4"/>
      <c r="S60" s="18">
        <f t="shared" si="3"/>
        <v>0</v>
      </c>
      <c r="T60" s="4"/>
      <c r="U60" s="16">
        <v>1718369.1421435</v>
      </c>
      <c r="V60" s="16">
        <f t="shared" si="4"/>
        <v>8000.35341760749</v>
      </c>
      <c r="W60" s="17">
        <f t="shared" si="5"/>
        <v>4.6557827543549923E-3</v>
      </c>
      <c r="X60" s="17">
        <v>5.000000000000001E-3</v>
      </c>
      <c r="Y60" s="4"/>
      <c r="Z60" s="16">
        <v>1718369.1421434998</v>
      </c>
      <c r="AA60" s="16">
        <f t="shared" si="6"/>
        <v>8000.3534176072571</v>
      </c>
      <c r="AB60" s="17">
        <f t="shared" si="7"/>
        <v>4.6557827543548579E-3</v>
      </c>
      <c r="AC60" s="17">
        <v>4.9999999999999975E-3</v>
      </c>
      <c r="AD60" s="4"/>
      <c r="AE60" s="18">
        <f t="shared" si="8"/>
        <v>0</v>
      </c>
      <c r="AF60" s="4"/>
      <c r="AG60" s="16">
        <v>1714368.9654217502</v>
      </c>
      <c r="AH60" s="16">
        <f t="shared" si="9"/>
        <v>4000.1766958576627</v>
      </c>
      <c r="AI60" s="17">
        <f t="shared" si="10"/>
        <v>2.3333230923680325E-3</v>
      </c>
      <c r="AJ60" s="17">
        <v>2.5000000000000005E-3</v>
      </c>
      <c r="AK60" s="4"/>
      <c r="AL60" s="16">
        <v>1714368.9654217502</v>
      </c>
      <c r="AM60" s="16">
        <f t="shared" si="11"/>
        <v>4000.1766958576627</v>
      </c>
      <c r="AN60" s="17">
        <f t="shared" si="12"/>
        <v>2.3333230923680325E-3</v>
      </c>
      <c r="AO60" s="17">
        <v>2.5000000000000005E-3</v>
      </c>
      <c r="AP60" s="4"/>
      <c r="AQ60" s="18">
        <f t="shared" si="13"/>
        <v>0</v>
      </c>
      <c r="AR60" s="4"/>
      <c r="AS60" s="16">
        <v>1750000</v>
      </c>
      <c r="AT60" s="16">
        <f t="shared" si="14"/>
        <v>39631.211274107452</v>
      </c>
      <c r="AU60" s="17">
        <f t="shared" si="15"/>
        <v>2.2646406442347115E-2</v>
      </c>
      <c r="AV60" s="17">
        <v>2.4999999999999988E-3</v>
      </c>
      <c r="AW60" s="4"/>
      <c r="AX60" s="16">
        <v>1750000</v>
      </c>
      <c r="AY60" s="16">
        <f t="shared" si="16"/>
        <v>39631.211274107452</v>
      </c>
      <c r="AZ60" s="17">
        <f t="shared" si="17"/>
        <v>2.2646406442347115E-2</v>
      </c>
      <c r="BA60" s="17">
        <v>2.4999999999999988E-3</v>
      </c>
      <c r="BB60" s="4"/>
      <c r="BC60" s="18">
        <f t="shared" si="18"/>
        <v>0</v>
      </c>
      <c r="BD60" s="4"/>
    </row>
    <row r="61" spans="1:56" x14ac:dyDescent="0.3">
      <c r="A61" s="2">
        <v>8912928</v>
      </c>
      <c r="B61" s="2" t="s">
        <v>251</v>
      </c>
      <c r="C61" s="2">
        <v>8912928</v>
      </c>
      <c r="D61" s="2" t="s">
        <v>105</v>
      </c>
      <c r="E61" s="9">
        <v>1525323.3946400001</v>
      </c>
      <c r="G61" s="16">
        <v>1495054.0170949383</v>
      </c>
      <c r="H61" s="4"/>
      <c r="I61" s="16">
        <v>1510286.3321881001</v>
      </c>
      <c r="J61" s="16">
        <f t="shared" si="19"/>
        <v>15232.315093161771</v>
      </c>
      <c r="K61" s="17">
        <f t="shared" si="0"/>
        <v>1.0085713396540656E-2</v>
      </c>
      <c r="L61" s="17">
        <v>1.1000000000000001E-2</v>
      </c>
      <c r="M61" s="4"/>
      <c r="N61" s="16">
        <v>1510286.3321881001</v>
      </c>
      <c r="O61" s="16">
        <f t="shared" si="1"/>
        <v>15232.315093161771</v>
      </c>
      <c r="P61" s="17">
        <f t="shared" si="2"/>
        <v>1.0085713396540656E-2</v>
      </c>
      <c r="Q61" s="17">
        <v>1.1000000000000001E-2</v>
      </c>
      <c r="R61" s="4"/>
      <c r="S61" s="18">
        <f t="shared" si="3"/>
        <v>0</v>
      </c>
      <c r="T61" s="4"/>
      <c r="U61" s="16">
        <v>1501977.7966855001</v>
      </c>
      <c r="V61" s="16">
        <f t="shared" si="4"/>
        <v>6923.7795905617531</v>
      </c>
      <c r="W61" s="17">
        <f t="shared" si="5"/>
        <v>4.6097749286579679E-3</v>
      </c>
      <c r="X61" s="17">
        <v>5.000000000000001E-3</v>
      </c>
      <c r="Y61" s="4"/>
      <c r="Z61" s="16">
        <v>1501977.7966855001</v>
      </c>
      <c r="AA61" s="16">
        <f t="shared" si="6"/>
        <v>6923.7795905617531</v>
      </c>
      <c r="AB61" s="17">
        <f t="shared" si="7"/>
        <v>4.6097749286579679E-3</v>
      </c>
      <c r="AC61" s="17">
        <v>5.000000000000001E-3</v>
      </c>
      <c r="AD61" s="4"/>
      <c r="AE61" s="18">
        <f t="shared" si="8"/>
        <v>0</v>
      </c>
      <c r="AF61" s="4"/>
      <c r="AG61" s="16">
        <v>1508901.5762710001</v>
      </c>
      <c r="AH61" s="16">
        <f t="shared" si="9"/>
        <v>13847.559176061768</v>
      </c>
      <c r="AI61" s="17">
        <f t="shared" si="10"/>
        <v>9.1772448208873331E-3</v>
      </c>
      <c r="AJ61" s="17">
        <v>0.01</v>
      </c>
      <c r="AK61" s="4"/>
      <c r="AL61" s="16">
        <v>1508901.5762710001</v>
      </c>
      <c r="AM61" s="16">
        <f t="shared" si="11"/>
        <v>13847.559176061768</v>
      </c>
      <c r="AN61" s="17">
        <f t="shared" si="12"/>
        <v>9.1772448208873331E-3</v>
      </c>
      <c r="AO61" s="17">
        <v>0.01</v>
      </c>
      <c r="AP61" s="4"/>
      <c r="AQ61" s="18">
        <f t="shared" si="13"/>
        <v>0</v>
      </c>
      <c r="AR61" s="4"/>
      <c r="AS61" s="16">
        <v>1498515.9068927502</v>
      </c>
      <c r="AT61" s="16">
        <f t="shared" si="14"/>
        <v>3461.8897978118621</v>
      </c>
      <c r="AU61" s="17">
        <f t="shared" si="15"/>
        <v>2.3102122452542187E-3</v>
      </c>
      <c r="AV61" s="17">
        <v>2.4999999999999988E-3</v>
      </c>
      <c r="AW61" s="4"/>
      <c r="AX61" s="16">
        <v>1498515.9068927502</v>
      </c>
      <c r="AY61" s="16">
        <f t="shared" si="16"/>
        <v>3461.8897978118621</v>
      </c>
      <c r="AZ61" s="17">
        <f t="shared" si="17"/>
        <v>2.3102122452542187E-3</v>
      </c>
      <c r="BA61" s="17">
        <v>2.4999999999999988E-3</v>
      </c>
      <c r="BB61" s="4"/>
      <c r="BC61" s="18">
        <f t="shared" si="18"/>
        <v>0</v>
      </c>
      <c r="BD61" s="4"/>
    </row>
    <row r="62" spans="1:56" x14ac:dyDescent="0.3">
      <c r="A62" s="2">
        <v>8913076</v>
      </c>
      <c r="B62" s="2" t="s">
        <v>264</v>
      </c>
      <c r="C62" s="2">
        <v>8913076</v>
      </c>
      <c r="D62" s="2" t="s">
        <v>105</v>
      </c>
      <c r="E62" s="9">
        <v>304585.08424</v>
      </c>
      <c r="G62" s="16">
        <v>270918.10665667517</v>
      </c>
      <c r="H62" s="4"/>
      <c r="I62" s="16">
        <v>272409.18152370001</v>
      </c>
      <c r="J62" s="16">
        <f t="shared" si="19"/>
        <v>1491.0748670248431</v>
      </c>
      <c r="K62" s="17">
        <f t="shared" si="0"/>
        <v>5.4736586288488126E-3</v>
      </c>
      <c r="L62" s="17">
        <v>1.1000000000000003E-2</v>
      </c>
      <c r="M62" s="4"/>
      <c r="N62" s="16">
        <v>272409.18152370001</v>
      </c>
      <c r="O62" s="16">
        <f t="shared" si="1"/>
        <v>1491.0748670248431</v>
      </c>
      <c r="P62" s="17">
        <f t="shared" si="2"/>
        <v>5.4736586288488126E-3</v>
      </c>
      <c r="Q62" s="17">
        <v>1.1000000000000003E-2</v>
      </c>
      <c r="R62" s="4"/>
      <c r="S62" s="18">
        <f t="shared" si="3"/>
        <v>0</v>
      </c>
      <c r="T62" s="4"/>
      <c r="U62" s="16">
        <v>271595.86798350001</v>
      </c>
      <c r="V62" s="16">
        <f t="shared" si="4"/>
        <v>677.76132682483876</v>
      </c>
      <c r="W62" s="17">
        <f t="shared" si="5"/>
        <v>2.4954773128802316E-3</v>
      </c>
      <c r="X62" s="17">
        <v>4.9999999999999975E-3</v>
      </c>
      <c r="Y62" s="4"/>
      <c r="Z62" s="16">
        <v>271595.86798350001</v>
      </c>
      <c r="AA62" s="16">
        <f t="shared" si="6"/>
        <v>677.76132682483876</v>
      </c>
      <c r="AB62" s="17">
        <f t="shared" si="7"/>
        <v>2.4954773128802316E-3</v>
      </c>
      <c r="AC62" s="17">
        <v>4.9999999999999975E-3</v>
      </c>
      <c r="AD62" s="4"/>
      <c r="AE62" s="18">
        <f t="shared" si="8"/>
        <v>0</v>
      </c>
      <c r="AF62" s="4"/>
      <c r="AG62" s="16">
        <v>272273.62926700001</v>
      </c>
      <c r="AH62" s="16">
        <f t="shared" si="9"/>
        <v>1355.5226103248424</v>
      </c>
      <c r="AI62" s="17">
        <f t="shared" si="10"/>
        <v>4.9785306567297957E-3</v>
      </c>
      <c r="AJ62" s="17">
        <v>1.0000000000000002E-2</v>
      </c>
      <c r="AK62" s="4"/>
      <c r="AL62" s="16">
        <v>272273.62926700001</v>
      </c>
      <c r="AM62" s="16">
        <f t="shared" si="11"/>
        <v>1355.5226103248424</v>
      </c>
      <c r="AN62" s="17">
        <f t="shared" si="12"/>
        <v>4.9785306567297957E-3</v>
      </c>
      <c r="AO62" s="17">
        <v>1.0000000000000002E-2</v>
      </c>
      <c r="AP62" s="4"/>
      <c r="AQ62" s="18">
        <f t="shared" si="13"/>
        <v>0</v>
      </c>
      <c r="AR62" s="4"/>
      <c r="AS62" s="16">
        <v>271256.98734175001</v>
      </c>
      <c r="AT62" s="16">
        <f t="shared" si="14"/>
        <v>338.88068507483695</v>
      </c>
      <c r="AU62" s="17">
        <f t="shared" si="15"/>
        <v>1.249297532925445E-3</v>
      </c>
      <c r="AV62" s="17">
        <v>2.5000000000000022E-3</v>
      </c>
      <c r="AW62" s="4"/>
      <c r="AX62" s="16">
        <v>271256.98734175001</v>
      </c>
      <c r="AY62" s="16">
        <f t="shared" si="16"/>
        <v>338.88068507483695</v>
      </c>
      <c r="AZ62" s="17">
        <f t="shared" si="17"/>
        <v>1.249297532925445E-3</v>
      </c>
      <c r="BA62" s="17">
        <v>2.5000000000000022E-3</v>
      </c>
      <c r="BB62" s="4"/>
      <c r="BC62" s="18">
        <f t="shared" si="18"/>
        <v>0</v>
      </c>
      <c r="BD62" s="4"/>
    </row>
    <row r="63" spans="1:56" x14ac:dyDescent="0.3">
      <c r="A63" s="2">
        <v>8912227</v>
      </c>
      <c r="B63" s="2" t="s">
        <v>325</v>
      </c>
      <c r="C63" s="2">
        <v>8912227</v>
      </c>
      <c r="D63" s="2" t="s">
        <v>105</v>
      </c>
      <c r="E63" s="9">
        <v>738984.95844000007</v>
      </c>
      <c r="G63" s="16">
        <v>730450.45526506845</v>
      </c>
      <c r="H63" s="4"/>
      <c r="I63" s="16">
        <v>732000.83618824999</v>
      </c>
      <c r="J63" s="16">
        <f t="shared" si="19"/>
        <v>1550.3809231815394</v>
      </c>
      <c r="K63" s="17">
        <f t="shared" si="0"/>
        <v>2.1180043061901983E-3</v>
      </c>
      <c r="L63" s="17">
        <v>2.5000000000000001E-3</v>
      </c>
      <c r="M63" s="4"/>
      <c r="N63" s="16">
        <v>732000.83618824999</v>
      </c>
      <c r="O63" s="16">
        <f t="shared" si="1"/>
        <v>1550.3809231815394</v>
      </c>
      <c r="P63" s="17">
        <f t="shared" si="2"/>
        <v>2.1180043061901983E-3</v>
      </c>
      <c r="Q63" s="17">
        <v>2.5000000000000005E-3</v>
      </c>
      <c r="R63" s="4"/>
      <c r="S63" s="18">
        <f t="shared" si="3"/>
        <v>0</v>
      </c>
      <c r="T63" s="4"/>
      <c r="U63" s="16">
        <v>733551.21707649995</v>
      </c>
      <c r="V63" s="16">
        <f t="shared" si="4"/>
        <v>3100.7618114314973</v>
      </c>
      <c r="W63" s="17">
        <f t="shared" si="5"/>
        <v>4.2270556428074578E-3</v>
      </c>
      <c r="X63" s="17">
        <v>5.0000000000000001E-3</v>
      </c>
      <c r="Y63" s="4"/>
      <c r="Z63" s="16">
        <v>733551.21707650006</v>
      </c>
      <c r="AA63" s="16">
        <f t="shared" si="6"/>
        <v>3100.7618114316138</v>
      </c>
      <c r="AB63" s="17">
        <f t="shared" si="7"/>
        <v>4.2270556428076157E-3</v>
      </c>
      <c r="AC63" s="17">
        <v>4.9999999999999992E-3</v>
      </c>
      <c r="AD63" s="4"/>
      <c r="AE63" s="18">
        <f t="shared" si="8"/>
        <v>0</v>
      </c>
      <c r="AF63" s="4"/>
      <c r="AG63" s="16">
        <v>732000.83618824999</v>
      </c>
      <c r="AH63" s="16">
        <f t="shared" si="9"/>
        <v>1550.3809231815394</v>
      </c>
      <c r="AI63" s="17">
        <f t="shared" si="10"/>
        <v>2.1180043061901983E-3</v>
      </c>
      <c r="AJ63" s="17">
        <v>2.5000000000000001E-3</v>
      </c>
      <c r="AK63" s="4"/>
      <c r="AL63" s="16">
        <v>732000.83618824999</v>
      </c>
      <c r="AM63" s="16">
        <f t="shared" si="11"/>
        <v>1550.3809231815394</v>
      </c>
      <c r="AN63" s="17">
        <f t="shared" si="12"/>
        <v>2.1180043061901983E-3</v>
      </c>
      <c r="AO63" s="17">
        <v>2.5000000000000005E-3</v>
      </c>
      <c r="AP63" s="4"/>
      <c r="AQ63" s="18">
        <f t="shared" si="13"/>
        <v>0</v>
      </c>
      <c r="AR63" s="4"/>
      <c r="AS63" s="16">
        <v>732000.83618824999</v>
      </c>
      <c r="AT63" s="16">
        <f t="shared" si="14"/>
        <v>1550.3809231815394</v>
      </c>
      <c r="AU63" s="17">
        <f t="shared" si="15"/>
        <v>2.1180043061901983E-3</v>
      </c>
      <c r="AV63" s="17">
        <v>2.5000000000000001E-3</v>
      </c>
      <c r="AW63" s="4"/>
      <c r="AX63" s="16">
        <v>732000.83618824999</v>
      </c>
      <c r="AY63" s="16">
        <f t="shared" si="16"/>
        <v>1550.3809231815394</v>
      </c>
      <c r="AZ63" s="17">
        <f t="shared" si="17"/>
        <v>2.1180043061901983E-3</v>
      </c>
      <c r="BA63" s="17">
        <v>2.5000000000000005E-3</v>
      </c>
      <c r="BB63" s="4"/>
      <c r="BC63" s="18">
        <f t="shared" si="18"/>
        <v>0</v>
      </c>
      <c r="BD63" s="4"/>
    </row>
    <row r="64" spans="1:56" x14ac:dyDescent="0.3">
      <c r="A64" s="2">
        <v>8912315</v>
      </c>
      <c r="B64" s="2" t="s">
        <v>70</v>
      </c>
      <c r="C64" s="2">
        <v>8912315</v>
      </c>
      <c r="D64" s="2" t="s">
        <v>105</v>
      </c>
      <c r="E64" s="9">
        <v>1380869.6629400002</v>
      </c>
      <c r="G64" s="16">
        <v>1329044.0484499398</v>
      </c>
      <c r="H64" s="4"/>
      <c r="I64" s="16">
        <v>1332090.9132710001</v>
      </c>
      <c r="J64" s="16">
        <f t="shared" si="19"/>
        <v>3046.8648210603278</v>
      </c>
      <c r="K64" s="17">
        <f t="shared" si="0"/>
        <v>2.287279937657284E-3</v>
      </c>
      <c r="L64" s="17">
        <v>2.5000000000000022E-3</v>
      </c>
      <c r="M64" s="4"/>
      <c r="N64" s="16">
        <v>1332090.9132710001</v>
      </c>
      <c r="O64" s="16">
        <f t="shared" si="1"/>
        <v>3046.8648210603278</v>
      </c>
      <c r="P64" s="17">
        <f t="shared" si="2"/>
        <v>2.287279937657284E-3</v>
      </c>
      <c r="Q64" s="17">
        <v>2.5000000000000022E-3</v>
      </c>
      <c r="R64" s="4"/>
      <c r="S64" s="18">
        <f t="shared" si="3"/>
        <v>0</v>
      </c>
      <c r="T64" s="4"/>
      <c r="U64" s="16">
        <v>1335137.7781420003</v>
      </c>
      <c r="V64" s="16">
        <f t="shared" si="4"/>
        <v>6093.7296920605004</v>
      </c>
      <c r="W64" s="17">
        <f t="shared" si="5"/>
        <v>4.5641204914002474E-3</v>
      </c>
      <c r="X64" s="17">
        <v>4.9999999999999975E-3</v>
      </c>
      <c r="Y64" s="4"/>
      <c r="Z64" s="16">
        <v>1335137.7781420003</v>
      </c>
      <c r="AA64" s="16">
        <f t="shared" si="6"/>
        <v>6093.7296920605004</v>
      </c>
      <c r="AB64" s="17">
        <f t="shared" si="7"/>
        <v>4.5641204914002474E-3</v>
      </c>
      <c r="AC64" s="17">
        <v>4.9999999999999975E-3</v>
      </c>
      <c r="AD64" s="4"/>
      <c r="AE64" s="18">
        <f t="shared" si="8"/>
        <v>0</v>
      </c>
      <c r="AF64" s="4"/>
      <c r="AG64" s="16">
        <v>1332090.9132710004</v>
      </c>
      <c r="AH64" s="16">
        <f t="shared" si="9"/>
        <v>3046.8648210605606</v>
      </c>
      <c r="AI64" s="17">
        <f t="shared" si="10"/>
        <v>2.2872799376574583E-3</v>
      </c>
      <c r="AJ64" s="17">
        <v>2.5000000000000022E-3</v>
      </c>
      <c r="AK64" s="4"/>
      <c r="AL64" s="16">
        <v>1332090.9132710004</v>
      </c>
      <c r="AM64" s="16">
        <f t="shared" si="11"/>
        <v>3046.8648210605606</v>
      </c>
      <c r="AN64" s="17">
        <f t="shared" si="12"/>
        <v>2.2872799376574583E-3</v>
      </c>
      <c r="AO64" s="17">
        <v>2.5000000000000022E-3</v>
      </c>
      <c r="AP64" s="4"/>
      <c r="AQ64" s="18">
        <f t="shared" si="13"/>
        <v>0</v>
      </c>
      <c r="AR64" s="4"/>
      <c r="AS64" s="16">
        <v>1332090.9132710004</v>
      </c>
      <c r="AT64" s="16">
        <f t="shared" si="14"/>
        <v>3046.8648210605606</v>
      </c>
      <c r="AU64" s="17">
        <f t="shared" si="15"/>
        <v>2.2872799376574583E-3</v>
      </c>
      <c r="AV64" s="17">
        <v>2.5000000000000005E-3</v>
      </c>
      <c r="AW64" s="4"/>
      <c r="AX64" s="16">
        <v>1332090.9132710004</v>
      </c>
      <c r="AY64" s="16">
        <f t="shared" si="16"/>
        <v>3046.8648210605606</v>
      </c>
      <c r="AZ64" s="17">
        <f t="shared" si="17"/>
        <v>2.2872799376574583E-3</v>
      </c>
      <c r="BA64" s="17">
        <v>2.5000000000000005E-3</v>
      </c>
      <c r="BB64" s="4"/>
      <c r="BC64" s="18">
        <f t="shared" si="18"/>
        <v>0</v>
      </c>
      <c r="BD64" s="4"/>
    </row>
    <row r="65" spans="1:56" x14ac:dyDescent="0.3">
      <c r="A65" s="2">
        <v>8914121</v>
      </c>
      <c r="B65" s="2" t="s">
        <v>60</v>
      </c>
      <c r="C65" s="2">
        <v>8914121</v>
      </c>
      <c r="D65" s="2" t="s">
        <v>106</v>
      </c>
      <c r="E65" s="9">
        <v>3330663.5988400001</v>
      </c>
      <c r="G65" s="16">
        <v>3318555.2182762506</v>
      </c>
      <c r="H65" s="4"/>
      <c r="I65" s="16">
        <v>3326575.8610957502</v>
      </c>
      <c r="J65" s="16">
        <f t="shared" si="19"/>
        <v>8020.642819499597</v>
      </c>
      <c r="K65" s="17">
        <f t="shared" si="0"/>
        <v>2.4110806890956199E-3</v>
      </c>
      <c r="L65" s="17">
        <v>2.5000000000000001E-3</v>
      </c>
      <c r="M65" s="4"/>
      <c r="N65" s="16">
        <v>3326575.8610957502</v>
      </c>
      <c r="O65" s="16">
        <f t="shared" si="1"/>
        <v>8020.642819499597</v>
      </c>
      <c r="P65" s="17">
        <f t="shared" si="2"/>
        <v>2.4110806890956199E-3</v>
      </c>
      <c r="Q65" s="17">
        <v>2.5000000000000001E-3</v>
      </c>
      <c r="R65" s="4"/>
      <c r="S65" s="18">
        <f t="shared" si="3"/>
        <v>0</v>
      </c>
      <c r="T65" s="4"/>
      <c r="U65" s="16">
        <v>3334596.5038915002</v>
      </c>
      <c r="V65" s="16">
        <f t="shared" si="4"/>
        <v>16041.285615249537</v>
      </c>
      <c r="W65" s="17">
        <f t="shared" si="5"/>
        <v>4.8105627162174586E-3</v>
      </c>
      <c r="X65" s="17">
        <v>5.0000000000000001E-3</v>
      </c>
      <c r="Y65" s="4"/>
      <c r="Z65" s="16">
        <v>3334596.5038915002</v>
      </c>
      <c r="AA65" s="16">
        <f t="shared" si="6"/>
        <v>16041.285615249537</v>
      </c>
      <c r="AB65" s="17">
        <f t="shared" si="7"/>
        <v>4.8105627162174586E-3</v>
      </c>
      <c r="AC65" s="17">
        <v>5.0000000000000001E-3</v>
      </c>
      <c r="AD65" s="4"/>
      <c r="AE65" s="18">
        <f t="shared" si="8"/>
        <v>0</v>
      </c>
      <c r="AF65" s="4"/>
      <c r="AG65" s="16">
        <v>3326575.8610957502</v>
      </c>
      <c r="AH65" s="16">
        <f t="shared" si="9"/>
        <v>8020.642819499597</v>
      </c>
      <c r="AI65" s="17">
        <f t="shared" si="10"/>
        <v>2.4110806890956199E-3</v>
      </c>
      <c r="AJ65" s="17">
        <v>2.5000000000000001E-3</v>
      </c>
      <c r="AK65" s="4"/>
      <c r="AL65" s="16">
        <v>3326575.8610957502</v>
      </c>
      <c r="AM65" s="16">
        <f t="shared" si="11"/>
        <v>8020.642819499597</v>
      </c>
      <c r="AN65" s="17">
        <f t="shared" si="12"/>
        <v>2.4110806890956199E-3</v>
      </c>
      <c r="AO65" s="17">
        <v>2.5000000000000001E-3</v>
      </c>
      <c r="AP65" s="4"/>
      <c r="AQ65" s="18">
        <f t="shared" si="13"/>
        <v>0</v>
      </c>
      <c r="AR65" s="4"/>
      <c r="AS65" s="16">
        <v>3326575.8610957502</v>
      </c>
      <c r="AT65" s="16">
        <f t="shared" si="14"/>
        <v>8020.642819499597</v>
      </c>
      <c r="AU65" s="17">
        <f t="shared" si="15"/>
        <v>2.4110806890956199E-3</v>
      </c>
      <c r="AV65" s="17">
        <v>2.5000000000000001E-3</v>
      </c>
      <c r="AW65" s="4"/>
      <c r="AX65" s="16">
        <v>3326575.8610957502</v>
      </c>
      <c r="AY65" s="16">
        <f t="shared" si="16"/>
        <v>8020.642819499597</v>
      </c>
      <c r="AZ65" s="17">
        <f t="shared" si="17"/>
        <v>2.4110806890956199E-3</v>
      </c>
      <c r="BA65" s="17">
        <v>2.5000000000000001E-3</v>
      </c>
      <c r="BB65" s="4"/>
      <c r="BC65" s="18">
        <f t="shared" si="18"/>
        <v>0</v>
      </c>
      <c r="BD65" s="4"/>
    </row>
    <row r="66" spans="1:56" x14ac:dyDescent="0.3">
      <c r="A66" s="2">
        <v>8913450</v>
      </c>
      <c r="B66" s="2" t="s">
        <v>287</v>
      </c>
      <c r="C66" s="2">
        <v>8913450</v>
      </c>
      <c r="D66" s="2" t="s">
        <v>105</v>
      </c>
      <c r="E66" s="9">
        <v>302607.56591</v>
      </c>
      <c r="G66" s="16">
        <v>291598.38893261476</v>
      </c>
      <c r="H66" s="4"/>
      <c r="I66" s="16">
        <v>293592.69207789993</v>
      </c>
      <c r="J66" s="16">
        <f t="shared" si="19"/>
        <v>1994.3031452851719</v>
      </c>
      <c r="K66" s="17">
        <f t="shared" si="0"/>
        <v>6.7927547214152615E-3</v>
      </c>
      <c r="L66" s="17">
        <v>1.100000000000001E-2</v>
      </c>
      <c r="M66" s="4"/>
      <c r="N66" s="16">
        <v>293592.69207789993</v>
      </c>
      <c r="O66" s="16">
        <f t="shared" si="1"/>
        <v>1994.3031452851719</v>
      </c>
      <c r="P66" s="17">
        <f t="shared" si="2"/>
        <v>6.7927547214152615E-3</v>
      </c>
      <c r="Q66" s="17">
        <v>1.1000000000000003E-2</v>
      </c>
      <c r="R66" s="4"/>
      <c r="S66" s="18">
        <f t="shared" si="3"/>
        <v>0</v>
      </c>
      <c r="T66" s="4"/>
      <c r="U66" s="16">
        <v>292504.89034449996</v>
      </c>
      <c r="V66" s="16">
        <f t="shared" si="4"/>
        <v>906.50141188519774</v>
      </c>
      <c r="W66" s="17">
        <f t="shared" si="5"/>
        <v>3.0990983118865415E-3</v>
      </c>
      <c r="X66" s="17">
        <v>5.0000000000000044E-3</v>
      </c>
      <c r="Y66" s="4"/>
      <c r="Z66" s="16">
        <v>292504.89034449996</v>
      </c>
      <c r="AA66" s="16">
        <f t="shared" si="6"/>
        <v>906.50141188519774</v>
      </c>
      <c r="AB66" s="17">
        <f t="shared" si="7"/>
        <v>3.0990983118865415E-3</v>
      </c>
      <c r="AC66" s="17">
        <v>4.9999999999999975E-3</v>
      </c>
      <c r="AD66" s="4"/>
      <c r="AE66" s="18">
        <f t="shared" si="8"/>
        <v>0</v>
      </c>
      <c r="AF66" s="4"/>
      <c r="AG66" s="16">
        <v>293411.39178899996</v>
      </c>
      <c r="AH66" s="16">
        <f t="shared" si="9"/>
        <v>1813.0028563851956</v>
      </c>
      <c r="AI66" s="17">
        <f t="shared" si="10"/>
        <v>6.1790472596543727E-3</v>
      </c>
      <c r="AJ66" s="17">
        <v>1.0000000000000009E-2</v>
      </c>
      <c r="AK66" s="4"/>
      <c r="AL66" s="16">
        <v>293411.39178899996</v>
      </c>
      <c r="AM66" s="16">
        <f t="shared" si="11"/>
        <v>1813.0028563851956</v>
      </c>
      <c r="AN66" s="17">
        <f t="shared" si="12"/>
        <v>6.1790472596543727E-3</v>
      </c>
      <c r="AO66" s="17">
        <v>1.0000000000000002E-2</v>
      </c>
      <c r="AP66" s="4"/>
      <c r="AQ66" s="18">
        <f t="shared" si="13"/>
        <v>0</v>
      </c>
      <c r="AR66" s="4"/>
      <c r="AS66" s="16">
        <v>292051.63962224993</v>
      </c>
      <c r="AT66" s="16">
        <f t="shared" si="14"/>
        <v>453.25068963516969</v>
      </c>
      <c r="AU66" s="17">
        <f t="shared" si="15"/>
        <v>1.5519539291798546E-3</v>
      </c>
      <c r="AV66" s="17">
        <v>2.5000000000000022E-3</v>
      </c>
      <c r="AW66" s="4"/>
      <c r="AX66" s="16">
        <v>292051.63962224993</v>
      </c>
      <c r="AY66" s="16">
        <f t="shared" si="16"/>
        <v>453.25068963516969</v>
      </c>
      <c r="AZ66" s="17">
        <f t="shared" si="17"/>
        <v>1.5519539291798546E-3</v>
      </c>
      <c r="BA66" s="17">
        <v>2.5000000000000022E-3</v>
      </c>
      <c r="BB66" s="4"/>
      <c r="BC66" s="18">
        <f t="shared" si="18"/>
        <v>0</v>
      </c>
      <c r="BD66" s="4"/>
    </row>
    <row r="67" spans="1:56" x14ac:dyDescent="0.3">
      <c r="A67" s="2">
        <v>8914700</v>
      </c>
      <c r="B67" s="2" t="s">
        <v>115</v>
      </c>
      <c r="C67" s="2">
        <v>8914700</v>
      </c>
      <c r="D67" s="2" t="s">
        <v>106</v>
      </c>
      <c r="E67" s="9">
        <v>3737766.48074</v>
      </c>
      <c r="G67" s="16">
        <v>3716309.7392330118</v>
      </c>
      <c r="H67" s="4"/>
      <c r="I67" s="16">
        <v>3725324.7682980001</v>
      </c>
      <c r="J67" s="16">
        <f t="shared" si="19"/>
        <v>9015.0290649882518</v>
      </c>
      <c r="K67" s="17">
        <f t="shared" si="0"/>
        <v>2.4199310464700701E-3</v>
      </c>
      <c r="L67" s="17">
        <v>2.5000000000000001E-3</v>
      </c>
      <c r="M67" s="4"/>
      <c r="N67" s="16">
        <v>3725324.7682980001</v>
      </c>
      <c r="O67" s="16">
        <f t="shared" si="1"/>
        <v>9015.0290649882518</v>
      </c>
      <c r="P67" s="17">
        <f t="shared" si="2"/>
        <v>2.4199310464700701E-3</v>
      </c>
      <c r="Q67" s="17">
        <v>2.5000000000000001E-3</v>
      </c>
      <c r="R67" s="4"/>
      <c r="S67" s="18">
        <f t="shared" si="3"/>
        <v>0</v>
      </c>
      <c r="T67" s="4"/>
      <c r="U67" s="16">
        <v>3734339.797396</v>
      </c>
      <c r="V67" s="16">
        <f t="shared" si="4"/>
        <v>18030.058162988164</v>
      </c>
      <c r="W67" s="17">
        <f t="shared" si="5"/>
        <v>4.8281782433298491E-3</v>
      </c>
      <c r="X67" s="17">
        <v>5.0000000000000001E-3</v>
      </c>
      <c r="Y67" s="4"/>
      <c r="Z67" s="16">
        <v>3734339.797396</v>
      </c>
      <c r="AA67" s="16">
        <f t="shared" si="6"/>
        <v>18030.058162988164</v>
      </c>
      <c r="AB67" s="17">
        <f t="shared" si="7"/>
        <v>4.8281782433298491E-3</v>
      </c>
      <c r="AC67" s="17">
        <v>5.0000000000000001E-3</v>
      </c>
      <c r="AD67" s="4"/>
      <c r="AE67" s="18">
        <f t="shared" si="8"/>
        <v>0</v>
      </c>
      <c r="AF67" s="4"/>
      <c r="AG67" s="16">
        <v>3725324.7682980001</v>
      </c>
      <c r="AH67" s="16">
        <f t="shared" si="9"/>
        <v>9015.0290649882518</v>
      </c>
      <c r="AI67" s="17">
        <f t="shared" si="10"/>
        <v>2.4199310464700701E-3</v>
      </c>
      <c r="AJ67" s="17">
        <v>2.5000000000000001E-3</v>
      </c>
      <c r="AK67" s="4"/>
      <c r="AL67" s="16">
        <v>3725324.7682980001</v>
      </c>
      <c r="AM67" s="16">
        <f t="shared" si="11"/>
        <v>9015.0290649882518</v>
      </c>
      <c r="AN67" s="17">
        <f t="shared" si="12"/>
        <v>2.4199310464700701E-3</v>
      </c>
      <c r="AO67" s="17">
        <v>2.5000000000000001E-3</v>
      </c>
      <c r="AP67" s="4"/>
      <c r="AQ67" s="18">
        <f t="shared" si="13"/>
        <v>0</v>
      </c>
      <c r="AR67" s="4"/>
      <c r="AS67" s="16">
        <v>3725324.7682980001</v>
      </c>
      <c r="AT67" s="16">
        <f t="shared" si="14"/>
        <v>9015.0290649882518</v>
      </c>
      <c r="AU67" s="17">
        <f t="shared" si="15"/>
        <v>2.4199310464700701E-3</v>
      </c>
      <c r="AV67" s="17">
        <v>2.5000000000000001E-3</v>
      </c>
      <c r="AW67" s="4"/>
      <c r="AX67" s="16">
        <v>3725324.7682980001</v>
      </c>
      <c r="AY67" s="16">
        <f t="shared" si="16"/>
        <v>9015.0290649882518</v>
      </c>
      <c r="AZ67" s="17">
        <f t="shared" si="17"/>
        <v>2.4199310464700701E-3</v>
      </c>
      <c r="BA67" s="17">
        <v>2.5000000000000001E-3</v>
      </c>
      <c r="BB67" s="4"/>
      <c r="BC67" s="18">
        <f t="shared" si="18"/>
        <v>0</v>
      </c>
      <c r="BD67" s="4"/>
    </row>
    <row r="68" spans="1:56" x14ac:dyDescent="0.3">
      <c r="A68" s="2">
        <v>8912927</v>
      </c>
      <c r="B68" s="2" t="s">
        <v>42</v>
      </c>
      <c r="C68" s="2">
        <v>8912927</v>
      </c>
      <c r="D68" s="2" t="s">
        <v>105</v>
      </c>
      <c r="E68" s="9">
        <v>879077.17984999996</v>
      </c>
      <c r="G68" s="16">
        <v>821348.02648985526</v>
      </c>
      <c r="H68" s="4"/>
      <c r="I68" s="16">
        <v>829169.5756915001</v>
      </c>
      <c r="J68" s="16">
        <f t="shared" si="19"/>
        <v>7821.5492016448407</v>
      </c>
      <c r="K68" s="17">
        <f t="shared" si="0"/>
        <v>9.432991068349229E-3</v>
      </c>
      <c r="L68" s="17">
        <v>1.100000000000001E-2</v>
      </c>
      <c r="M68" s="4"/>
      <c r="N68" s="16">
        <v>829169.5756915001</v>
      </c>
      <c r="O68" s="16">
        <f t="shared" si="1"/>
        <v>7821.5492016448407</v>
      </c>
      <c r="P68" s="17">
        <f t="shared" si="2"/>
        <v>9.432991068349229E-3</v>
      </c>
      <c r="Q68" s="17">
        <v>1.0999999999999996E-2</v>
      </c>
      <c r="R68" s="4"/>
      <c r="S68" s="18">
        <f t="shared" si="3"/>
        <v>0</v>
      </c>
      <c r="T68" s="4"/>
      <c r="U68" s="16">
        <v>824903.27613250003</v>
      </c>
      <c r="V68" s="16">
        <f t="shared" si="4"/>
        <v>3555.249642644776</v>
      </c>
      <c r="W68" s="17">
        <f t="shared" si="5"/>
        <v>4.3098988033037156E-3</v>
      </c>
      <c r="X68" s="17">
        <v>5.0000000000000044E-3</v>
      </c>
      <c r="Y68" s="4"/>
      <c r="Z68" s="16">
        <v>824903.27613250003</v>
      </c>
      <c r="AA68" s="16">
        <f t="shared" si="6"/>
        <v>3555.249642644776</v>
      </c>
      <c r="AB68" s="17">
        <f t="shared" si="7"/>
        <v>4.3098988033037156E-3</v>
      </c>
      <c r="AC68" s="17">
        <v>5.0000000000000044E-3</v>
      </c>
      <c r="AD68" s="4"/>
      <c r="AE68" s="18">
        <f t="shared" si="8"/>
        <v>0</v>
      </c>
      <c r="AF68" s="4"/>
      <c r="AG68" s="16">
        <v>828458.52576500003</v>
      </c>
      <c r="AH68" s="16">
        <f t="shared" si="9"/>
        <v>7110.4992751447717</v>
      </c>
      <c r="AI68" s="17">
        <f t="shared" si="10"/>
        <v>8.5828065666641844E-3</v>
      </c>
      <c r="AJ68" s="17">
        <v>1.0000000000000009E-2</v>
      </c>
      <c r="AK68" s="4"/>
      <c r="AL68" s="16">
        <v>828458.52576500003</v>
      </c>
      <c r="AM68" s="16">
        <f t="shared" si="11"/>
        <v>7110.4992751447717</v>
      </c>
      <c r="AN68" s="17">
        <f t="shared" si="12"/>
        <v>8.5828065666641844E-3</v>
      </c>
      <c r="AO68" s="17">
        <v>9.999999999999995E-3</v>
      </c>
      <c r="AP68" s="4"/>
      <c r="AQ68" s="18">
        <f t="shared" si="13"/>
        <v>0</v>
      </c>
      <c r="AR68" s="4"/>
      <c r="AS68" s="16">
        <v>823125.65131625009</v>
      </c>
      <c r="AT68" s="16">
        <f t="shared" si="14"/>
        <v>1777.6248263948364</v>
      </c>
      <c r="AU68" s="17">
        <f t="shared" si="15"/>
        <v>2.1596032435051179E-3</v>
      </c>
      <c r="AV68" s="17">
        <v>2.5000000000000022E-3</v>
      </c>
      <c r="AW68" s="4"/>
      <c r="AX68" s="16">
        <v>823125.65131625009</v>
      </c>
      <c r="AY68" s="16">
        <f t="shared" si="16"/>
        <v>1777.6248263948364</v>
      </c>
      <c r="AZ68" s="17">
        <f t="shared" si="17"/>
        <v>2.1596032435051179E-3</v>
      </c>
      <c r="BA68" s="17">
        <v>2.5000000000000022E-3</v>
      </c>
      <c r="BB68" s="4"/>
      <c r="BC68" s="18">
        <f t="shared" si="18"/>
        <v>0</v>
      </c>
      <c r="BD68" s="4"/>
    </row>
    <row r="69" spans="1:56" x14ac:dyDescent="0.3">
      <c r="A69" s="2">
        <v>8912674</v>
      </c>
      <c r="B69" s="2" t="s">
        <v>169</v>
      </c>
      <c r="C69" s="2">
        <v>8912674</v>
      </c>
      <c r="D69" s="2" t="s">
        <v>105</v>
      </c>
      <c r="E69" s="9">
        <v>2188471.2138399999</v>
      </c>
      <c r="G69" s="16">
        <v>2098531.9700000002</v>
      </c>
      <c r="H69" s="4"/>
      <c r="I69" s="16">
        <v>2103502.5502640004</v>
      </c>
      <c r="J69" s="16">
        <f t="shared" si="19"/>
        <v>4970.5802640002221</v>
      </c>
      <c r="K69" s="17">
        <f t="shared" si="0"/>
        <v>2.3630017769060412E-3</v>
      </c>
      <c r="L69" s="17">
        <v>2.4999999999999988E-3</v>
      </c>
      <c r="M69" s="4"/>
      <c r="N69" s="16">
        <v>2103502.5502640004</v>
      </c>
      <c r="O69" s="16">
        <f t="shared" si="1"/>
        <v>4970.5802640002221</v>
      </c>
      <c r="P69" s="17">
        <f t="shared" si="2"/>
        <v>2.3630017769060412E-3</v>
      </c>
      <c r="Q69" s="17">
        <v>2.4999999999999988E-3</v>
      </c>
      <c r="R69" s="4"/>
      <c r="S69" s="18">
        <f t="shared" si="3"/>
        <v>0</v>
      </c>
      <c r="T69" s="4"/>
      <c r="U69" s="16">
        <v>2108473.1349280002</v>
      </c>
      <c r="V69" s="16">
        <f t="shared" si="4"/>
        <v>9941.1649279999547</v>
      </c>
      <c r="W69" s="17">
        <f t="shared" si="5"/>
        <v>4.7148644027373027E-3</v>
      </c>
      <c r="X69" s="17">
        <v>5.000000000000001E-3</v>
      </c>
      <c r="Y69" s="4"/>
      <c r="Z69" s="16">
        <v>2108473.1349280002</v>
      </c>
      <c r="AA69" s="16">
        <f t="shared" si="6"/>
        <v>9941.1649279999547</v>
      </c>
      <c r="AB69" s="17">
        <f t="shared" si="7"/>
        <v>4.7148644027373027E-3</v>
      </c>
      <c r="AC69" s="17">
        <v>5.000000000000001E-3</v>
      </c>
      <c r="AD69" s="4"/>
      <c r="AE69" s="18">
        <f t="shared" si="8"/>
        <v>0</v>
      </c>
      <c r="AF69" s="4"/>
      <c r="AG69" s="16">
        <v>2115450</v>
      </c>
      <c r="AH69" s="16">
        <f t="shared" si="9"/>
        <v>16918.029999999795</v>
      </c>
      <c r="AI69" s="17">
        <f t="shared" si="10"/>
        <v>7.9973669904747427E-3</v>
      </c>
      <c r="AJ69" s="17">
        <v>8.5090766698586139E-3</v>
      </c>
      <c r="AK69" s="4"/>
      <c r="AL69" s="16">
        <v>2115450</v>
      </c>
      <c r="AM69" s="16">
        <f t="shared" si="11"/>
        <v>16918.029999999795</v>
      </c>
      <c r="AN69" s="17">
        <f t="shared" si="12"/>
        <v>7.9973669904747427E-3</v>
      </c>
      <c r="AO69" s="17">
        <v>8.5090766698586139E-3</v>
      </c>
      <c r="AP69" s="4"/>
      <c r="AQ69" s="18">
        <f t="shared" si="13"/>
        <v>0</v>
      </c>
      <c r="AR69" s="4"/>
      <c r="AS69" s="16">
        <v>2177150</v>
      </c>
      <c r="AT69" s="16">
        <f t="shared" si="14"/>
        <v>78618.029999999795</v>
      </c>
      <c r="AU69" s="17">
        <f t="shared" si="15"/>
        <v>3.6110525227935508E-2</v>
      </c>
      <c r="AV69" s="17">
        <v>2.5000000000000022E-3</v>
      </c>
      <c r="AW69" s="4"/>
      <c r="AX69" s="16">
        <v>2177150</v>
      </c>
      <c r="AY69" s="16">
        <f t="shared" si="16"/>
        <v>78618.029999999795</v>
      </c>
      <c r="AZ69" s="17">
        <f t="shared" si="17"/>
        <v>3.6110525227935508E-2</v>
      </c>
      <c r="BA69" s="17">
        <v>2.5000000000000022E-3</v>
      </c>
      <c r="BB69" s="4"/>
      <c r="BC69" s="18">
        <f t="shared" si="18"/>
        <v>0</v>
      </c>
      <c r="BD69" s="4"/>
    </row>
    <row r="70" spans="1:56" x14ac:dyDescent="0.3">
      <c r="A70" s="2">
        <v>8912705</v>
      </c>
      <c r="B70" s="2" t="s">
        <v>229</v>
      </c>
      <c r="C70" s="2">
        <v>8912705</v>
      </c>
      <c r="D70" s="2" t="s">
        <v>105</v>
      </c>
      <c r="E70" s="9">
        <v>639016.40951999999</v>
      </c>
      <c r="G70" s="16">
        <v>629704.62859179371</v>
      </c>
      <c r="H70" s="4"/>
      <c r="I70" s="16">
        <v>631003.1449215</v>
      </c>
      <c r="J70" s="16">
        <f t="shared" si="19"/>
        <v>1298.5163297062973</v>
      </c>
      <c r="K70" s="17">
        <f t="shared" si="0"/>
        <v>2.0578603136246483E-3</v>
      </c>
      <c r="L70" s="17">
        <v>2.5000000000000022E-3</v>
      </c>
      <c r="M70" s="4"/>
      <c r="N70" s="16">
        <v>631003.1449215</v>
      </c>
      <c r="O70" s="16">
        <f t="shared" si="1"/>
        <v>1298.5163297062973</v>
      </c>
      <c r="P70" s="17">
        <f t="shared" si="2"/>
        <v>2.0578603136246483E-3</v>
      </c>
      <c r="Q70" s="17">
        <v>2.5000000000000022E-3</v>
      </c>
      <c r="R70" s="4"/>
      <c r="S70" s="18">
        <f t="shared" si="3"/>
        <v>0</v>
      </c>
      <c r="T70" s="4"/>
      <c r="U70" s="16">
        <v>632301.66124300007</v>
      </c>
      <c r="V70" s="16">
        <f t="shared" si="4"/>
        <v>2597.0326512063621</v>
      </c>
      <c r="W70" s="17">
        <f t="shared" si="5"/>
        <v>4.1072684295989786E-3</v>
      </c>
      <c r="X70" s="17">
        <v>5.0000000000000044E-3</v>
      </c>
      <c r="Y70" s="4"/>
      <c r="Z70" s="16">
        <v>632301.66124300007</v>
      </c>
      <c r="AA70" s="16">
        <f t="shared" si="6"/>
        <v>2597.0326512063621</v>
      </c>
      <c r="AB70" s="17">
        <f t="shared" si="7"/>
        <v>4.1072684295989786E-3</v>
      </c>
      <c r="AC70" s="17">
        <v>5.0000000000000044E-3</v>
      </c>
      <c r="AD70" s="4"/>
      <c r="AE70" s="18">
        <f t="shared" si="8"/>
        <v>0</v>
      </c>
      <c r="AF70" s="4"/>
      <c r="AG70" s="16">
        <v>631003.1449215</v>
      </c>
      <c r="AH70" s="16">
        <f t="shared" si="9"/>
        <v>1298.5163297062973</v>
      </c>
      <c r="AI70" s="17">
        <f t="shared" si="10"/>
        <v>2.0578603136246483E-3</v>
      </c>
      <c r="AJ70" s="17">
        <v>2.5000000000000022E-3</v>
      </c>
      <c r="AK70" s="4"/>
      <c r="AL70" s="16">
        <v>631003.1449215</v>
      </c>
      <c r="AM70" s="16">
        <f t="shared" si="11"/>
        <v>1298.5163297062973</v>
      </c>
      <c r="AN70" s="17">
        <f t="shared" si="12"/>
        <v>2.0578603136246483E-3</v>
      </c>
      <c r="AO70" s="17">
        <v>2.5000000000000022E-3</v>
      </c>
      <c r="AP70" s="4"/>
      <c r="AQ70" s="18">
        <f t="shared" si="13"/>
        <v>0</v>
      </c>
      <c r="AR70" s="4"/>
      <c r="AS70" s="16">
        <v>631003.1449215</v>
      </c>
      <c r="AT70" s="16">
        <f t="shared" si="14"/>
        <v>1298.5163297062973</v>
      </c>
      <c r="AU70" s="17">
        <f t="shared" si="15"/>
        <v>2.0578603136246483E-3</v>
      </c>
      <c r="AV70" s="17">
        <v>2.5000000000000022E-3</v>
      </c>
      <c r="AW70" s="4"/>
      <c r="AX70" s="16">
        <v>631003.1449215</v>
      </c>
      <c r="AY70" s="16">
        <f t="shared" si="16"/>
        <v>1298.5163297062973</v>
      </c>
      <c r="AZ70" s="17">
        <f t="shared" si="17"/>
        <v>2.0578603136246483E-3</v>
      </c>
      <c r="BA70" s="17">
        <v>2.5000000000000022E-3</v>
      </c>
      <c r="BB70" s="4"/>
      <c r="BC70" s="18">
        <f t="shared" si="18"/>
        <v>0</v>
      </c>
      <c r="BD70" s="4"/>
    </row>
    <row r="71" spans="1:56" x14ac:dyDescent="0.3">
      <c r="A71" s="2">
        <v>8913081</v>
      </c>
      <c r="B71" s="2" t="s">
        <v>265</v>
      </c>
      <c r="C71" s="2">
        <v>8913081</v>
      </c>
      <c r="D71" s="2" t="s">
        <v>105</v>
      </c>
      <c r="E71" s="9">
        <v>1455472.2116399999</v>
      </c>
      <c r="G71" s="16">
        <v>1432000.5179576238</v>
      </c>
      <c r="H71" s="4"/>
      <c r="I71" s="16">
        <v>1435304.7740450001</v>
      </c>
      <c r="J71" s="16">
        <f t="shared" si="19"/>
        <v>3304.2560873762704</v>
      </c>
      <c r="K71" s="17">
        <f t="shared" si="0"/>
        <v>2.3021285424029911E-3</v>
      </c>
      <c r="L71" s="17">
        <v>2.4999999999999988E-3</v>
      </c>
      <c r="M71" s="4"/>
      <c r="N71" s="16">
        <v>1435304.7740450001</v>
      </c>
      <c r="O71" s="16">
        <f t="shared" si="1"/>
        <v>3304.2560873762704</v>
      </c>
      <c r="P71" s="17">
        <f t="shared" si="2"/>
        <v>2.3021285424029911E-3</v>
      </c>
      <c r="Q71" s="17">
        <v>2.4999999999999988E-3</v>
      </c>
      <c r="R71" s="4"/>
      <c r="S71" s="18">
        <f t="shared" si="3"/>
        <v>0</v>
      </c>
      <c r="T71" s="4"/>
      <c r="U71" s="16">
        <v>1438609.03009</v>
      </c>
      <c r="V71" s="16">
        <f t="shared" si="4"/>
        <v>6608.5121323761996</v>
      </c>
      <c r="W71" s="17">
        <f t="shared" si="5"/>
        <v>4.5936818094091678E-3</v>
      </c>
      <c r="X71" s="17">
        <v>5.000000000000001E-3</v>
      </c>
      <c r="Y71" s="4"/>
      <c r="Z71" s="16">
        <v>1438609.0300900002</v>
      </c>
      <c r="AA71" s="16">
        <f t="shared" si="6"/>
        <v>6608.5121323764324</v>
      </c>
      <c r="AB71" s="17">
        <f t="shared" si="7"/>
        <v>4.5936818094093291E-3</v>
      </c>
      <c r="AC71" s="17">
        <v>5.000000000000001E-3</v>
      </c>
      <c r="AD71" s="4"/>
      <c r="AE71" s="18">
        <f t="shared" si="8"/>
        <v>0</v>
      </c>
      <c r="AF71" s="4"/>
      <c r="AG71" s="16">
        <v>1435304.7740450001</v>
      </c>
      <c r="AH71" s="16">
        <f t="shared" si="9"/>
        <v>3304.2560873762704</v>
      </c>
      <c r="AI71" s="17">
        <f t="shared" si="10"/>
        <v>2.3021285424029911E-3</v>
      </c>
      <c r="AJ71" s="17">
        <v>2.4999999999999988E-3</v>
      </c>
      <c r="AK71" s="4"/>
      <c r="AL71" s="16">
        <v>1435304.7740450001</v>
      </c>
      <c r="AM71" s="16">
        <f t="shared" si="11"/>
        <v>3304.2560873762704</v>
      </c>
      <c r="AN71" s="17">
        <f t="shared" si="12"/>
        <v>2.3021285424029911E-3</v>
      </c>
      <c r="AO71" s="17">
        <v>2.4999999999999988E-3</v>
      </c>
      <c r="AP71" s="4"/>
      <c r="AQ71" s="18">
        <f t="shared" si="13"/>
        <v>0</v>
      </c>
      <c r="AR71" s="4"/>
      <c r="AS71" s="16">
        <v>1435304.7740450001</v>
      </c>
      <c r="AT71" s="16">
        <f t="shared" si="14"/>
        <v>3304.2560873762704</v>
      </c>
      <c r="AU71" s="17">
        <f t="shared" si="15"/>
        <v>2.3021285424029911E-3</v>
      </c>
      <c r="AV71" s="17">
        <v>2.5000000000000001E-3</v>
      </c>
      <c r="AW71" s="4"/>
      <c r="AX71" s="16">
        <v>1435304.7740450001</v>
      </c>
      <c r="AY71" s="16">
        <f t="shared" si="16"/>
        <v>3304.2560873762704</v>
      </c>
      <c r="AZ71" s="17">
        <f t="shared" si="17"/>
        <v>2.3021285424029911E-3</v>
      </c>
      <c r="BA71" s="17">
        <v>2.5000000000000001E-3</v>
      </c>
      <c r="BB71" s="4"/>
      <c r="BC71" s="18">
        <f t="shared" si="18"/>
        <v>0</v>
      </c>
      <c r="BD71" s="4"/>
    </row>
    <row r="72" spans="1:56" x14ac:dyDescent="0.3">
      <c r="A72" s="2">
        <v>8914025</v>
      </c>
      <c r="B72" s="2" t="s">
        <v>324</v>
      </c>
      <c r="C72" s="2">
        <v>8914025</v>
      </c>
      <c r="D72" s="2" t="s">
        <v>106</v>
      </c>
      <c r="E72" s="9">
        <v>3129568.7146399999</v>
      </c>
      <c r="G72" s="16">
        <v>3117113.2365370328</v>
      </c>
      <c r="H72" s="4"/>
      <c r="I72" s="16">
        <v>3124630.2743412494</v>
      </c>
      <c r="J72" s="16">
        <f t="shared" si="19"/>
        <v>7517.0378042166121</v>
      </c>
      <c r="K72" s="17">
        <f t="shared" si="0"/>
        <v>2.4057367253798988E-3</v>
      </c>
      <c r="L72" s="17">
        <v>2.5000000000000001E-3</v>
      </c>
      <c r="M72" s="4"/>
      <c r="N72" s="16">
        <v>3124630.2743412494</v>
      </c>
      <c r="O72" s="16">
        <f t="shared" si="1"/>
        <v>7517.0378042166121</v>
      </c>
      <c r="P72" s="17">
        <f t="shared" si="2"/>
        <v>2.4057367253798988E-3</v>
      </c>
      <c r="Q72" s="17">
        <v>2.5000000000000001E-3</v>
      </c>
      <c r="R72" s="4"/>
      <c r="S72" s="18">
        <f t="shared" si="3"/>
        <v>0</v>
      </c>
      <c r="T72" s="4"/>
      <c r="U72" s="16">
        <v>3132147.3121824996</v>
      </c>
      <c r="V72" s="16">
        <f t="shared" si="4"/>
        <v>15034.075645466801</v>
      </c>
      <c r="W72" s="17">
        <f t="shared" si="5"/>
        <v>4.7999261040474386E-3</v>
      </c>
      <c r="X72" s="17">
        <v>5.0000000000000001E-3</v>
      </c>
      <c r="Y72" s="4"/>
      <c r="Z72" s="16">
        <v>3132147.3121824996</v>
      </c>
      <c r="AA72" s="16">
        <f t="shared" si="6"/>
        <v>15034.075645466801</v>
      </c>
      <c r="AB72" s="17">
        <f t="shared" si="7"/>
        <v>4.7999261040474386E-3</v>
      </c>
      <c r="AC72" s="17">
        <v>5.0000000000000001E-3</v>
      </c>
      <c r="AD72" s="4"/>
      <c r="AE72" s="18">
        <f t="shared" si="8"/>
        <v>0</v>
      </c>
      <c r="AF72" s="4"/>
      <c r="AG72" s="16">
        <v>3124630.2743412494</v>
      </c>
      <c r="AH72" s="16">
        <f t="shared" si="9"/>
        <v>7517.0378042166121</v>
      </c>
      <c r="AI72" s="17">
        <f t="shared" si="10"/>
        <v>2.4057367253798988E-3</v>
      </c>
      <c r="AJ72" s="17">
        <v>2.5000000000000001E-3</v>
      </c>
      <c r="AK72" s="4"/>
      <c r="AL72" s="16">
        <v>3124630.2743412494</v>
      </c>
      <c r="AM72" s="16">
        <f t="shared" si="11"/>
        <v>7517.0378042166121</v>
      </c>
      <c r="AN72" s="17">
        <f t="shared" si="12"/>
        <v>2.4057367253798988E-3</v>
      </c>
      <c r="AO72" s="17">
        <v>2.5000000000000001E-3</v>
      </c>
      <c r="AP72" s="4"/>
      <c r="AQ72" s="18">
        <f t="shared" si="13"/>
        <v>0</v>
      </c>
      <c r="AR72" s="4"/>
      <c r="AS72" s="16">
        <v>3124630.2743412494</v>
      </c>
      <c r="AT72" s="16">
        <f t="shared" si="14"/>
        <v>7517.0378042166121</v>
      </c>
      <c r="AU72" s="17">
        <f t="shared" si="15"/>
        <v>2.4057367253798988E-3</v>
      </c>
      <c r="AV72" s="17">
        <v>2.5000000000000001E-3</v>
      </c>
      <c r="AW72" s="4"/>
      <c r="AX72" s="16">
        <v>3124630.2743412494</v>
      </c>
      <c r="AY72" s="16">
        <f t="shared" si="16"/>
        <v>7517.0378042166121</v>
      </c>
      <c r="AZ72" s="17">
        <f t="shared" si="17"/>
        <v>2.4057367253798988E-3</v>
      </c>
      <c r="BA72" s="17">
        <v>2.5000000000000001E-3</v>
      </c>
      <c r="BB72" s="4"/>
      <c r="BC72" s="18">
        <f t="shared" si="18"/>
        <v>0</v>
      </c>
      <c r="BD72" s="4"/>
    </row>
    <row r="73" spans="1:56" x14ac:dyDescent="0.3">
      <c r="A73" s="2">
        <v>8912213</v>
      </c>
      <c r="B73" s="2" t="s">
        <v>9</v>
      </c>
      <c r="C73" s="2">
        <v>8912213</v>
      </c>
      <c r="D73" s="2" t="s">
        <v>105</v>
      </c>
      <c r="E73" s="9">
        <v>791631.50724000006</v>
      </c>
      <c r="G73" s="16">
        <v>776573.16426379222</v>
      </c>
      <c r="H73" s="4"/>
      <c r="I73" s="16">
        <v>778238.85196075006</v>
      </c>
      <c r="J73" s="16">
        <f t="shared" si="19"/>
        <v>1665.6876969578443</v>
      </c>
      <c r="K73" s="17">
        <f t="shared" si="0"/>
        <v>2.1403296594113656E-3</v>
      </c>
      <c r="L73" s="17">
        <v>2.5000000000000001E-3</v>
      </c>
      <c r="M73" s="4"/>
      <c r="N73" s="16">
        <v>778238.85196074995</v>
      </c>
      <c r="O73" s="16">
        <f t="shared" si="1"/>
        <v>1665.6876969577279</v>
      </c>
      <c r="P73" s="17">
        <f t="shared" si="2"/>
        <v>2.1403296594112164E-3</v>
      </c>
      <c r="Q73" s="17">
        <v>2.5000000000000001E-3</v>
      </c>
      <c r="R73" s="4"/>
      <c r="S73" s="18">
        <f t="shared" si="3"/>
        <v>0</v>
      </c>
      <c r="T73" s="4"/>
      <c r="U73" s="16">
        <v>779904.53962150007</v>
      </c>
      <c r="V73" s="16">
        <f t="shared" si="4"/>
        <v>3331.375357707846</v>
      </c>
      <c r="W73" s="17">
        <f t="shared" si="5"/>
        <v>4.271516818359097E-3</v>
      </c>
      <c r="X73" s="17">
        <v>5.0000000000000001E-3</v>
      </c>
      <c r="Y73" s="4"/>
      <c r="Z73" s="16">
        <v>779904.53962149995</v>
      </c>
      <c r="AA73" s="16">
        <f t="shared" si="6"/>
        <v>3331.3753577077296</v>
      </c>
      <c r="AB73" s="17">
        <f t="shared" si="7"/>
        <v>4.2715168183589478E-3</v>
      </c>
      <c r="AC73" s="17">
        <v>5.000000000000001E-3</v>
      </c>
      <c r="AD73" s="4"/>
      <c r="AE73" s="18">
        <f t="shared" si="8"/>
        <v>0</v>
      </c>
      <c r="AF73" s="4"/>
      <c r="AG73" s="16">
        <v>778238.85196075006</v>
      </c>
      <c r="AH73" s="16">
        <f t="shared" si="9"/>
        <v>1665.6876969578443</v>
      </c>
      <c r="AI73" s="17">
        <f t="shared" si="10"/>
        <v>2.1403296594113656E-3</v>
      </c>
      <c r="AJ73" s="17">
        <v>2.5000000000000001E-3</v>
      </c>
      <c r="AK73" s="4"/>
      <c r="AL73" s="16">
        <v>778238.85196074995</v>
      </c>
      <c r="AM73" s="16">
        <f t="shared" si="11"/>
        <v>1665.6876969577279</v>
      </c>
      <c r="AN73" s="17">
        <f t="shared" si="12"/>
        <v>2.1403296594112164E-3</v>
      </c>
      <c r="AO73" s="17">
        <v>2.5000000000000001E-3</v>
      </c>
      <c r="AP73" s="4"/>
      <c r="AQ73" s="18">
        <f t="shared" si="13"/>
        <v>0</v>
      </c>
      <c r="AR73" s="4"/>
      <c r="AS73" s="16">
        <v>778238.85196075006</v>
      </c>
      <c r="AT73" s="16">
        <f t="shared" si="14"/>
        <v>1665.6876969578443</v>
      </c>
      <c r="AU73" s="17">
        <f t="shared" si="15"/>
        <v>2.1403296594113656E-3</v>
      </c>
      <c r="AV73" s="17">
        <v>2.5000000000000001E-3</v>
      </c>
      <c r="AW73" s="4"/>
      <c r="AX73" s="16">
        <v>778238.85196074995</v>
      </c>
      <c r="AY73" s="16">
        <f t="shared" si="16"/>
        <v>1665.6876969577279</v>
      </c>
      <c r="AZ73" s="17">
        <f t="shared" si="17"/>
        <v>2.1403296594112164E-3</v>
      </c>
      <c r="BA73" s="17">
        <v>2.5000000000000001E-3</v>
      </c>
      <c r="BB73" s="4"/>
      <c r="BC73" s="18">
        <f t="shared" si="18"/>
        <v>0</v>
      </c>
      <c r="BD73" s="4"/>
    </row>
    <row r="74" spans="1:56" x14ac:dyDescent="0.3">
      <c r="A74" s="2">
        <v>8913084</v>
      </c>
      <c r="B74" s="2" t="s">
        <v>266</v>
      </c>
      <c r="C74" s="2">
        <v>8913084</v>
      </c>
      <c r="D74" s="2" t="s">
        <v>105</v>
      </c>
      <c r="E74" s="9">
        <v>401298.04963999998</v>
      </c>
      <c r="G74" s="16">
        <v>382675.73499076889</v>
      </c>
      <c r="H74" s="4"/>
      <c r="I74" s="16">
        <v>383356.67908749997</v>
      </c>
      <c r="J74" s="16">
        <f t="shared" si="19"/>
        <v>680.94409673108021</v>
      </c>
      <c r="K74" s="17">
        <f t="shared" si="0"/>
        <v>1.7762677263167151E-3</v>
      </c>
      <c r="L74" s="17">
        <v>2.5000000000000001E-3</v>
      </c>
      <c r="M74" s="4"/>
      <c r="N74" s="16">
        <v>383356.67908749997</v>
      </c>
      <c r="O74" s="16">
        <f t="shared" si="1"/>
        <v>680.94409673108021</v>
      </c>
      <c r="P74" s="17">
        <f t="shared" si="2"/>
        <v>1.7762677263167151E-3</v>
      </c>
      <c r="Q74" s="17">
        <v>2.4999999999999996E-3</v>
      </c>
      <c r="R74" s="4"/>
      <c r="S74" s="18">
        <f t="shared" si="3"/>
        <v>0</v>
      </c>
      <c r="T74" s="4"/>
      <c r="U74" s="16">
        <v>384037.62317499996</v>
      </c>
      <c r="V74" s="16">
        <f t="shared" si="4"/>
        <v>1361.8881842310657</v>
      </c>
      <c r="W74" s="17">
        <f t="shared" si="5"/>
        <v>3.5462363634369085E-3</v>
      </c>
      <c r="X74" s="17">
        <v>5.0000000000000001E-3</v>
      </c>
      <c r="Y74" s="4"/>
      <c r="Z74" s="16">
        <v>384037.62317500002</v>
      </c>
      <c r="AA74" s="16">
        <f t="shared" si="6"/>
        <v>1361.8881842311239</v>
      </c>
      <c r="AB74" s="17">
        <f t="shared" si="7"/>
        <v>3.5462363634370594E-3</v>
      </c>
      <c r="AC74" s="17">
        <v>5.0000000000000001E-3</v>
      </c>
      <c r="AD74" s="4"/>
      <c r="AE74" s="18">
        <f t="shared" si="8"/>
        <v>0</v>
      </c>
      <c r="AF74" s="4"/>
      <c r="AG74" s="16">
        <v>383356.67908749997</v>
      </c>
      <c r="AH74" s="16">
        <f t="shared" si="9"/>
        <v>680.94409673108021</v>
      </c>
      <c r="AI74" s="17">
        <f t="shared" si="10"/>
        <v>1.7762677263167151E-3</v>
      </c>
      <c r="AJ74" s="17">
        <v>2.5000000000000001E-3</v>
      </c>
      <c r="AK74" s="4"/>
      <c r="AL74" s="16">
        <v>383356.67908749997</v>
      </c>
      <c r="AM74" s="16">
        <f t="shared" si="11"/>
        <v>680.94409673108021</v>
      </c>
      <c r="AN74" s="17">
        <f t="shared" si="12"/>
        <v>1.7762677263167151E-3</v>
      </c>
      <c r="AO74" s="17">
        <v>2.4999999999999996E-3</v>
      </c>
      <c r="AP74" s="4"/>
      <c r="AQ74" s="18">
        <f t="shared" si="13"/>
        <v>0</v>
      </c>
      <c r="AR74" s="4"/>
      <c r="AS74" s="16">
        <v>383356.67908749997</v>
      </c>
      <c r="AT74" s="16">
        <f t="shared" si="14"/>
        <v>680.94409673108021</v>
      </c>
      <c r="AU74" s="17">
        <f t="shared" si="15"/>
        <v>1.7762677263167151E-3</v>
      </c>
      <c r="AV74" s="17">
        <v>2.5000000000000001E-3</v>
      </c>
      <c r="AW74" s="4"/>
      <c r="AX74" s="16">
        <v>383356.67908749997</v>
      </c>
      <c r="AY74" s="16">
        <f t="shared" si="16"/>
        <v>680.94409673108021</v>
      </c>
      <c r="AZ74" s="17">
        <f t="shared" si="17"/>
        <v>1.7762677263167151E-3</v>
      </c>
      <c r="BA74" s="17">
        <v>2.4999999999999996E-3</v>
      </c>
      <c r="BB74" s="4"/>
      <c r="BC74" s="18">
        <f t="shared" si="18"/>
        <v>0</v>
      </c>
      <c r="BD74" s="4"/>
    </row>
    <row r="75" spans="1:56" x14ac:dyDescent="0.3">
      <c r="A75" s="2">
        <v>8913790</v>
      </c>
      <c r="B75" s="2" t="s">
        <v>83</v>
      </c>
      <c r="C75" s="2">
        <v>8913790</v>
      </c>
      <c r="D75" s="2" t="s">
        <v>105</v>
      </c>
      <c r="E75" s="9">
        <v>1948665.06464</v>
      </c>
      <c r="G75" s="16">
        <v>1949651.6894229325</v>
      </c>
      <c r="H75" s="4"/>
      <c r="I75" s="16">
        <v>1954250.0733735</v>
      </c>
      <c r="J75" s="16">
        <f t="shared" ref="J75:J138" si="20">I75-$G75</f>
        <v>4598.3839505675714</v>
      </c>
      <c r="K75" s="17">
        <f t="shared" ref="K75:K138" si="21">(I75-$G75)/I75</f>
        <v>2.3530171564121617E-3</v>
      </c>
      <c r="L75" s="17">
        <v>2.5000000000000001E-3</v>
      </c>
      <c r="M75" s="4"/>
      <c r="N75" s="16">
        <v>1954250.0733735</v>
      </c>
      <c r="O75" s="16">
        <f t="shared" ref="O75:O138" si="22">N75-$G75</f>
        <v>4598.3839505675714</v>
      </c>
      <c r="P75" s="17">
        <f t="shared" ref="P75:P138" si="23">(N75-$G75)/N75</f>
        <v>2.3530171564121617E-3</v>
      </c>
      <c r="Q75" s="17">
        <v>2.5000000000000001E-3</v>
      </c>
      <c r="R75" s="4"/>
      <c r="S75" s="18">
        <f t="shared" ref="S75:S138" si="24">N75-I75</f>
        <v>0</v>
      </c>
      <c r="T75" s="4"/>
      <c r="U75" s="16">
        <v>1958848.457347</v>
      </c>
      <c r="V75" s="16">
        <f t="shared" ref="V75:V138" si="25">U75-$G75</f>
        <v>9196.7679240675643</v>
      </c>
      <c r="W75" s="17">
        <f t="shared" ref="W75:W138" si="26">(U75-$G75)/U75</f>
        <v>4.6949869396856582E-3</v>
      </c>
      <c r="X75" s="17">
        <v>5.0000000000000001E-3</v>
      </c>
      <c r="Y75" s="4"/>
      <c r="Z75" s="16">
        <v>1958848.457347</v>
      </c>
      <c r="AA75" s="16">
        <f t="shared" ref="AA75:AA138" si="27">Z75-$G75</f>
        <v>9196.7679240675643</v>
      </c>
      <c r="AB75" s="17">
        <f t="shared" ref="AB75:AB138" si="28">(Z75-$G75)/Z75</f>
        <v>4.6949869396856582E-3</v>
      </c>
      <c r="AC75" s="17">
        <v>5.000000000000001E-3</v>
      </c>
      <c r="AD75" s="4"/>
      <c r="AE75" s="18">
        <f t="shared" ref="AE75:AE138" si="29">Z75-U75</f>
        <v>0</v>
      </c>
      <c r="AF75" s="4"/>
      <c r="AG75" s="16">
        <v>1954250.0733735</v>
      </c>
      <c r="AH75" s="16">
        <f t="shared" ref="AH75:AH138" si="30">AG75-$G75</f>
        <v>4598.3839505675714</v>
      </c>
      <c r="AI75" s="17">
        <f t="shared" ref="AI75:AI138" si="31">(AG75-$G75)/AG75</f>
        <v>2.3530171564121617E-3</v>
      </c>
      <c r="AJ75" s="17">
        <v>2.5000000000000001E-3</v>
      </c>
      <c r="AK75" s="4"/>
      <c r="AL75" s="16">
        <v>1954250.0733735</v>
      </c>
      <c r="AM75" s="16">
        <f t="shared" ref="AM75:AM138" si="32">AL75-$G75</f>
        <v>4598.3839505675714</v>
      </c>
      <c r="AN75" s="17">
        <f t="shared" ref="AN75:AN138" si="33">(AL75-$G75)/AL75</f>
        <v>2.3530171564121617E-3</v>
      </c>
      <c r="AO75" s="17">
        <v>2.5000000000000001E-3</v>
      </c>
      <c r="AP75" s="4"/>
      <c r="AQ75" s="18">
        <f t="shared" ref="AQ75:AQ138" si="34">AL75-AG75</f>
        <v>0</v>
      </c>
      <c r="AR75" s="4"/>
      <c r="AS75" s="16">
        <v>1954250.0733735</v>
      </c>
      <c r="AT75" s="16">
        <f t="shared" ref="AT75:AT138" si="35">AS75-$G75</f>
        <v>4598.3839505675714</v>
      </c>
      <c r="AU75" s="17">
        <f t="shared" ref="AU75:AU138" si="36">(AS75-$G75)/AS75</f>
        <v>2.3530171564121617E-3</v>
      </c>
      <c r="AV75" s="17">
        <v>2.5000000000000001E-3</v>
      </c>
      <c r="AW75" s="4"/>
      <c r="AX75" s="16">
        <v>1954250.0733735</v>
      </c>
      <c r="AY75" s="16">
        <f t="shared" ref="AY75:AY138" si="37">AX75-$G75</f>
        <v>4598.3839505675714</v>
      </c>
      <c r="AZ75" s="17">
        <f t="shared" ref="AZ75:AZ138" si="38">(AX75-$G75)/AX75</f>
        <v>2.3530171564121617E-3</v>
      </c>
      <c r="BA75" s="17">
        <v>2.5000000000000001E-3</v>
      </c>
      <c r="BB75" s="4"/>
      <c r="BC75" s="18">
        <f t="shared" ref="BC75:BC138" si="39">AX75-AS75</f>
        <v>0</v>
      </c>
      <c r="BD75" s="4"/>
    </row>
    <row r="76" spans="1:56" x14ac:dyDescent="0.3">
      <c r="A76" s="2">
        <v>8913530</v>
      </c>
      <c r="B76" s="2" t="s">
        <v>291</v>
      </c>
      <c r="C76" s="2">
        <v>8913530</v>
      </c>
      <c r="D76" s="2" t="s">
        <v>105</v>
      </c>
      <c r="E76" s="9">
        <v>457302.73243999999</v>
      </c>
      <c r="G76" s="16">
        <v>461036.88835390273</v>
      </c>
      <c r="H76" s="4"/>
      <c r="I76" s="16">
        <v>461913.7353709999</v>
      </c>
      <c r="J76" s="16">
        <f t="shared" si="20"/>
        <v>876.84701709717046</v>
      </c>
      <c r="K76" s="17">
        <f t="shared" si="21"/>
        <v>1.8982917154279997E-3</v>
      </c>
      <c r="L76" s="17">
        <v>2.5000000000000001E-3</v>
      </c>
      <c r="M76" s="4"/>
      <c r="N76" s="16">
        <v>461913.7353709999</v>
      </c>
      <c r="O76" s="16">
        <f t="shared" si="22"/>
        <v>876.84701709717046</v>
      </c>
      <c r="P76" s="17">
        <f t="shared" si="23"/>
        <v>1.8982917154279997E-3</v>
      </c>
      <c r="Q76" s="17">
        <v>2.5000000000000001E-3</v>
      </c>
      <c r="R76" s="4"/>
      <c r="S76" s="18">
        <f t="shared" si="24"/>
        <v>0</v>
      </c>
      <c r="T76" s="4"/>
      <c r="U76" s="16">
        <v>462790.58234199992</v>
      </c>
      <c r="V76" s="16">
        <f t="shared" si="25"/>
        <v>1753.6939880971913</v>
      </c>
      <c r="W76" s="17">
        <f t="shared" si="26"/>
        <v>3.7893899638632238E-3</v>
      </c>
      <c r="X76" s="17">
        <v>5.0000000000000001E-3</v>
      </c>
      <c r="Y76" s="4"/>
      <c r="Z76" s="16">
        <v>462790.58234199992</v>
      </c>
      <c r="AA76" s="16">
        <f t="shared" si="27"/>
        <v>1753.6939880971913</v>
      </c>
      <c r="AB76" s="17">
        <f t="shared" si="28"/>
        <v>3.7893899638632238E-3</v>
      </c>
      <c r="AC76" s="17">
        <v>4.9999999999999992E-3</v>
      </c>
      <c r="AD76" s="4"/>
      <c r="AE76" s="18">
        <f t="shared" si="29"/>
        <v>0</v>
      </c>
      <c r="AF76" s="4"/>
      <c r="AG76" s="16">
        <v>461913.7353709999</v>
      </c>
      <c r="AH76" s="16">
        <f t="shared" si="30"/>
        <v>876.84701709717046</v>
      </c>
      <c r="AI76" s="17">
        <f t="shared" si="31"/>
        <v>1.8982917154279997E-3</v>
      </c>
      <c r="AJ76" s="17">
        <v>2.5000000000000001E-3</v>
      </c>
      <c r="AK76" s="4"/>
      <c r="AL76" s="16">
        <v>461913.7353709999</v>
      </c>
      <c r="AM76" s="16">
        <f t="shared" si="32"/>
        <v>876.84701709717046</v>
      </c>
      <c r="AN76" s="17">
        <f t="shared" si="33"/>
        <v>1.8982917154279997E-3</v>
      </c>
      <c r="AO76" s="17">
        <v>2.5000000000000001E-3</v>
      </c>
      <c r="AP76" s="4"/>
      <c r="AQ76" s="18">
        <f t="shared" si="34"/>
        <v>0</v>
      </c>
      <c r="AR76" s="4"/>
      <c r="AS76" s="16">
        <v>461913.7353709999</v>
      </c>
      <c r="AT76" s="16">
        <f t="shared" si="35"/>
        <v>876.84701709717046</v>
      </c>
      <c r="AU76" s="17">
        <f t="shared" si="36"/>
        <v>1.8982917154279997E-3</v>
      </c>
      <c r="AV76" s="17">
        <v>2.5000000000000001E-3</v>
      </c>
      <c r="AW76" s="4"/>
      <c r="AX76" s="16">
        <v>461913.7353709999</v>
      </c>
      <c r="AY76" s="16">
        <f t="shared" si="37"/>
        <v>876.84701709717046</v>
      </c>
      <c r="AZ76" s="17">
        <f t="shared" si="38"/>
        <v>1.8982917154279997E-3</v>
      </c>
      <c r="BA76" s="17">
        <v>2.5000000000000001E-3</v>
      </c>
      <c r="BB76" s="4"/>
      <c r="BC76" s="18">
        <f t="shared" si="39"/>
        <v>0</v>
      </c>
      <c r="BD76" s="4"/>
    </row>
    <row r="77" spans="1:56" x14ac:dyDescent="0.3">
      <c r="A77" s="2">
        <v>8912948</v>
      </c>
      <c r="B77" s="2" t="s">
        <v>47</v>
      </c>
      <c r="C77" s="2">
        <v>8912948</v>
      </c>
      <c r="D77" s="2" t="s">
        <v>105</v>
      </c>
      <c r="E77" s="9">
        <v>1363820.4650900001</v>
      </c>
      <c r="G77" s="16">
        <v>1320380.8290730657</v>
      </c>
      <c r="H77" s="4"/>
      <c r="I77" s="16">
        <v>1333691.7391200999</v>
      </c>
      <c r="J77" s="16">
        <f t="shared" si="20"/>
        <v>13310.910047034267</v>
      </c>
      <c r="K77" s="17">
        <f t="shared" si="21"/>
        <v>9.9804997336311839E-3</v>
      </c>
      <c r="L77" s="17">
        <v>1.100000000000001E-2</v>
      </c>
      <c r="M77" s="4"/>
      <c r="N77" s="16">
        <v>1333691.7391200999</v>
      </c>
      <c r="O77" s="16">
        <f t="shared" si="22"/>
        <v>13310.910047034267</v>
      </c>
      <c r="P77" s="17">
        <f t="shared" si="23"/>
        <v>9.9804997336311839E-3</v>
      </c>
      <c r="Q77" s="17">
        <v>1.100000000000001E-2</v>
      </c>
      <c r="R77" s="4"/>
      <c r="S77" s="18">
        <f t="shared" si="24"/>
        <v>0</v>
      </c>
      <c r="T77" s="4"/>
      <c r="U77" s="16">
        <v>1326431.2427455001</v>
      </c>
      <c r="V77" s="16">
        <f t="shared" si="25"/>
        <v>6050.4136724343989</v>
      </c>
      <c r="W77" s="17">
        <f t="shared" si="26"/>
        <v>4.5614227691976048E-3</v>
      </c>
      <c r="X77" s="17">
        <v>5.0000000000000044E-3</v>
      </c>
      <c r="Y77" s="4"/>
      <c r="Z77" s="16">
        <v>1326431.2427455001</v>
      </c>
      <c r="AA77" s="16">
        <f t="shared" si="27"/>
        <v>6050.4136724343989</v>
      </c>
      <c r="AB77" s="17">
        <f t="shared" si="28"/>
        <v>4.5614227691976048E-3</v>
      </c>
      <c r="AC77" s="17">
        <v>5.0000000000000044E-3</v>
      </c>
      <c r="AD77" s="4"/>
      <c r="AE77" s="18">
        <f t="shared" si="29"/>
        <v>0</v>
      </c>
      <c r="AF77" s="4"/>
      <c r="AG77" s="16">
        <v>1332481.6563909999</v>
      </c>
      <c r="AH77" s="16">
        <f t="shared" si="30"/>
        <v>12100.82731793425</v>
      </c>
      <c r="AI77" s="17">
        <f t="shared" si="31"/>
        <v>9.0814213163047212E-3</v>
      </c>
      <c r="AJ77" s="17">
        <v>1.0000000000000009E-2</v>
      </c>
      <c r="AK77" s="4"/>
      <c r="AL77" s="16">
        <v>1332481.6563909999</v>
      </c>
      <c r="AM77" s="16">
        <f t="shared" si="32"/>
        <v>12100.82731793425</v>
      </c>
      <c r="AN77" s="17">
        <f t="shared" si="33"/>
        <v>9.0814213163047212E-3</v>
      </c>
      <c r="AO77" s="17">
        <v>1.0000000000000009E-2</v>
      </c>
      <c r="AP77" s="4"/>
      <c r="AQ77" s="18">
        <f t="shared" si="34"/>
        <v>0</v>
      </c>
      <c r="AR77" s="4"/>
      <c r="AS77" s="16">
        <v>1323406.0359227499</v>
      </c>
      <c r="AT77" s="16">
        <f t="shared" si="35"/>
        <v>3025.2068496842403</v>
      </c>
      <c r="AU77" s="17">
        <f t="shared" si="36"/>
        <v>2.2859249297400275E-3</v>
      </c>
      <c r="AV77" s="17">
        <v>2.5000000000000022E-3</v>
      </c>
      <c r="AW77" s="4"/>
      <c r="AX77" s="16">
        <v>1323406.0359227499</v>
      </c>
      <c r="AY77" s="16">
        <f t="shared" si="37"/>
        <v>3025.2068496842403</v>
      </c>
      <c r="AZ77" s="17">
        <f t="shared" si="38"/>
        <v>2.2859249297400275E-3</v>
      </c>
      <c r="BA77" s="17">
        <v>2.5000000000000022E-3</v>
      </c>
      <c r="BB77" s="4"/>
      <c r="BC77" s="18">
        <f t="shared" si="39"/>
        <v>0</v>
      </c>
      <c r="BD77" s="4"/>
    </row>
    <row r="78" spans="1:56" x14ac:dyDescent="0.3">
      <c r="A78" s="2">
        <v>8912126</v>
      </c>
      <c r="B78" s="2" t="s">
        <v>5</v>
      </c>
      <c r="C78" s="2">
        <v>8912126</v>
      </c>
      <c r="D78" s="2" t="s">
        <v>105</v>
      </c>
      <c r="E78" s="9">
        <v>1628816.2596400001</v>
      </c>
      <c r="G78" s="16">
        <v>1624750.777473042</v>
      </c>
      <c r="H78" s="4"/>
      <c r="I78" s="16">
        <v>1628536.90919375</v>
      </c>
      <c r="J78" s="16">
        <f t="shared" si="20"/>
        <v>3786.1317207079846</v>
      </c>
      <c r="K78" s="17">
        <f t="shared" si="21"/>
        <v>2.3248670013763513E-3</v>
      </c>
      <c r="L78" s="17">
        <v>2.5000000000000001E-3</v>
      </c>
      <c r="M78" s="4"/>
      <c r="N78" s="16">
        <v>1628536.90919375</v>
      </c>
      <c r="O78" s="16">
        <f t="shared" si="22"/>
        <v>3786.1317207079846</v>
      </c>
      <c r="P78" s="17">
        <f t="shared" si="23"/>
        <v>2.3248670013763513E-3</v>
      </c>
      <c r="Q78" s="17">
        <v>2.5000000000000001E-3</v>
      </c>
      <c r="R78" s="4"/>
      <c r="S78" s="18">
        <f t="shared" si="24"/>
        <v>0</v>
      </c>
      <c r="T78" s="4"/>
      <c r="U78" s="16">
        <v>1632323.0408874999</v>
      </c>
      <c r="V78" s="16">
        <f t="shared" si="25"/>
        <v>7572.263414457906</v>
      </c>
      <c r="W78" s="17">
        <f t="shared" si="26"/>
        <v>4.638949046716169E-3</v>
      </c>
      <c r="X78" s="17">
        <v>5.0000000000000001E-3</v>
      </c>
      <c r="Y78" s="4"/>
      <c r="Z78" s="16">
        <v>1632323.0408874999</v>
      </c>
      <c r="AA78" s="16">
        <f t="shared" si="27"/>
        <v>7572.263414457906</v>
      </c>
      <c r="AB78" s="17">
        <f t="shared" si="28"/>
        <v>4.638949046716169E-3</v>
      </c>
      <c r="AC78" s="17">
        <v>5.000000000000001E-3</v>
      </c>
      <c r="AD78" s="4"/>
      <c r="AE78" s="18">
        <f t="shared" si="29"/>
        <v>0</v>
      </c>
      <c r="AF78" s="4"/>
      <c r="AG78" s="16">
        <v>1628536.90919375</v>
      </c>
      <c r="AH78" s="16">
        <f t="shared" si="30"/>
        <v>3786.1317207079846</v>
      </c>
      <c r="AI78" s="17">
        <f t="shared" si="31"/>
        <v>2.3248670013763513E-3</v>
      </c>
      <c r="AJ78" s="17">
        <v>2.5000000000000001E-3</v>
      </c>
      <c r="AK78" s="4"/>
      <c r="AL78" s="16">
        <v>1628536.90919375</v>
      </c>
      <c r="AM78" s="16">
        <f t="shared" si="32"/>
        <v>3786.1317207079846</v>
      </c>
      <c r="AN78" s="17">
        <f t="shared" si="33"/>
        <v>2.3248670013763513E-3</v>
      </c>
      <c r="AO78" s="17">
        <v>2.5000000000000001E-3</v>
      </c>
      <c r="AP78" s="4"/>
      <c r="AQ78" s="18">
        <f t="shared" si="34"/>
        <v>0</v>
      </c>
      <c r="AR78" s="4"/>
      <c r="AS78" s="16">
        <v>1628536.90919375</v>
      </c>
      <c r="AT78" s="16">
        <f t="shared" si="35"/>
        <v>3786.1317207079846</v>
      </c>
      <c r="AU78" s="17">
        <f t="shared" si="36"/>
        <v>2.3248670013763513E-3</v>
      </c>
      <c r="AV78" s="17">
        <v>2.5000000000000001E-3</v>
      </c>
      <c r="AW78" s="4"/>
      <c r="AX78" s="16">
        <v>1628536.90919375</v>
      </c>
      <c r="AY78" s="16">
        <f t="shared" si="37"/>
        <v>3786.1317207079846</v>
      </c>
      <c r="AZ78" s="17">
        <f t="shared" si="38"/>
        <v>2.3248670013763513E-3</v>
      </c>
      <c r="BA78" s="17">
        <v>2.5000000000000001E-3</v>
      </c>
      <c r="BB78" s="4"/>
      <c r="BC78" s="18">
        <f t="shared" si="39"/>
        <v>0</v>
      </c>
      <c r="BD78" s="4"/>
    </row>
    <row r="79" spans="1:56" x14ac:dyDescent="0.3">
      <c r="A79" s="2">
        <v>8912723</v>
      </c>
      <c r="B79" s="2" t="s">
        <v>75</v>
      </c>
      <c r="C79" s="2">
        <v>8912723</v>
      </c>
      <c r="D79" s="2" t="s">
        <v>105</v>
      </c>
      <c r="E79" s="9">
        <v>761606.42143999995</v>
      </c>
      <c r="G79" s="16">
        <v>751186.4402163421</v>
      </c>
      <c r="H79" s="4"/>
      <c r="I79" s="16">
        <v>752788.6610505</v>
      </c>
      <c r="J79" s="16">
        <f t="shared" si="20"/>
        <v>1602.2208341578953</v>
      </c>
      <c r="K79" s="17">
        <f t="shared" si="21"/>
        <v>2.128380669180154E-3</v>
      </c>
      <c r="L79" s="17">
        <v>2.5000000000000022E-3</v>
      </c>
      <c r="M79" s="4"/>
      <c r="N79" s="16">
        <v>752788.6610505</v>
      </c>
      <c r="O79" s="16">
        <f t="shared" si="22"/>
        <v>1602.2208341578953</v>
      </c>
      <c r="P79" s="17">
        <f t="shared" si="23"/>
        <v>2.128380669180154E-3</v>
      </c>
      <c r="Q79" s="17">
        <v>2.5000000000000022E-3</v>
      </c>
      <c r="R79" s="4"/>
      <c r="S79" s="18">
        <f t="shared" si="24"/>
        <v>0</v>
      </c>
      <c r="T79" s="4"/>
      <c r="U79" s="16">
        <v>754390.88190099993</v>
      </c>
      <c r="V79" s="16">
        <f t="shared" si="25"/>
        <v>3204.4416846578242</v>
      </c>
      <c r="W79" s="17">
        <f t="shared" si="26"/>
        <v>4.2477205935773079E-3</v>
      </c>
      <c r="X79" s="17">
        <v>4.9999999999999975E-3</v>
      </c>
      <c r="Y79" s="4"/>
      <c r="Z79" s="16">
        <v>754390.88190099993</v>
      </c>
      <c r="AA79" s="16">
        <f t="shared" si="27"/>
        <v>3204.4416846578242</v>
      </c>
      <c r="AB79" s="17">
        <f t="shared" si="28"/>
        <v>4.2477205935773079E-3</v>
      </c>
      <c r="AC79" s="17">
        <v>4.9999999999999975E-3</v>
      </c>
      <c r="AD79" s="4"/>
      <c r="AE79" s="18">
        <f t="shared" si="29"/>
        <v>0</v>
      </c>
      <c r="AF79" s="4"/>
      <c r="AG79" s="16">
        <v>752788.6610505</v>
      </c>
      <c r="AH79" s="16">
        <f t="shared" si="30"/>
        <v>1602.2208341578953</v>
      </c>
      <c r="AI79" s="17">
        <f t="shared" si="31"/>
        <v>2.128380669180154E-3</v>
      </c>
      <c r="AJ79" s="17">
        <v>2.5000000000000022E-3</v>
      </c>
      <c r="AK79" s="4"/>
      <c r="AL79" s="16">
        <v>752788.6610505</v>
      </c>
      <c r="AM79" s="16">
        <f t="shared" si="32"/>
        <v>1602.2208341578953</v>
      </c>
      <c r="AN79" s="17">
        <f t="shared" si="33"/>
        <v>2.128380669180154E-3</v>
      </c>
      <c r="AO79" s="17">
        <v>2.5000000000000022E-3</v>
      </c>
      <c r="AP79" s="4"/>
      <c r="AQ79" s="18">
        <f t="shared" si="34"/>
        <v>0</v>
      </c>
      <c r="AR79" s="4"/>
      <c r="AS79" s="16">
        <v>752788.6610505</v>
      </c>
      <c r="AT79" s="16">
        <f t="shared" si="35"/>
        <v>1602.2208341578953</v>
      </c>
      <c r="AU79" s="17">
        <f t="shared" si="36"/>
        <v>2.128380669180154E-3</v>
      </c>
      <c r="AV79" s="17">
        <v>2.5000000000000022E-3</v>
      </c>
      <c r="AW79" s="4"/>
      <c r="AX79" s="16">
        <v>752788.6610505</v>
      </c>
      <c r="AY79" s="16">
        <f t="shared" si="37"/>
        <v>1602.2208341578953</v>
      </c>
      <c r="AZ79" s="17">
        <f t="shared" si="38"/>
        <v>2.128380669180154E-3</v>
      </c>
      <c r="BA79" s="17">
        <v>2.5000000000000022E-3</v>
      </c>
      <c r="BB79" s="4"/>
      <c r="BC79" s="18">
        <f t="shared" si="39"/>
        <v>0</v>
      </c>
      <c r="BD79" s="4"/>
    </row>
    <row r="80" spans="1:56" x14ac:dyDescent="0.3">
      <c r="A80" s="2">
        <v>8912770</v>
      </c>
      <c r="B80" s="2" t="s">
        <v>315</v>
      </c>
      <c r="C80" s="2">
        <v>8912770</v>
      </c>
      <c r="D80" s="2" t="s">
        <v>105</v>
      </c>
      <c r="E80" s="9">
        <v>758397.09123999998</v>
      </c>
      <c r="G80" s="16">
        <v>736614.15544806281</v>
      </c>
      <c r="H80" s="4"/>
      <c r="I80" s="16">
        <v>738179.94553849997</v>
      </c>
      <c r="J80" s="16">
        <f t="shared" si="20"/>
        <v>1565.7900904371636</v>
      </c>
      <c r="K80" s="17">
        <f t="shared" si="21"/>
        <v>2.1211495921836846E-3</v>
      </c>
      <c r="L80" s="17">
        <v>2.4999999999999988E-3</v>
      </c>
      <c r="M80" s="4"/>
      <c r="N80" s="16">
        <v>738179.94553849997</v>
      </c>
      <c r="O80" s="16">
        <f t="shared" si="22"/>
        <v>1565.7900904371636</v>
      </c>
      <c r="P80" s="17">
        <f t="shared" si="23"/>
        <v>2.1211495921836846E-3</v>
      </c>
      <c r="Q80" s="17">
        <v>2.4999999999999988E-3</v>
      </c>
      <c r="R80" s="4"/>
      <c r="S80" s="18">
        <f t="shared" si="24"/>
        <v>0</v>
      </c>
      <c r="T80" s="4"/>
      <c r="U80" s="16">
        <v>739745.7356769999</v>
      </c>
      <c r="V80" s="16">
        <f t="shared" si="25"/>
        <v>3131.5802289370913</v>
      </c>
      <c r="W80" s="17">
        <f t="shared" si="26"/>
        <v>4.233319744751397E-3</v>
      </c>
      <c r="X80" s="17">
        <v>5.000000000000001E-3</v>
      </c>
      <c r="Y80" s="4"/>
      <c r="Z80" s="16">
        <v>739745.7356769999</v>
      </c>
      <c r="AA80" s="16">
        <f t="shared" si="27"/>
        <v>3131.5802289370913</v>
      </c>
      <c r="AB80" s="17">
        <f t="shared" si="28"/>
        <v>4.233319744751397E-3</v>
      </c>
      <c r="AC80" s="17">
        <v>5.000000000000001E-3</v>
      </c>
      <c r="AD80" s="4"/>
      <c r="AE80" s="18">
        <f t="shared" si="29"/>
        <v>0</v>
      </c>
      <c r="AF80" s="4"/>
      <c r="AG80" s="16">
        <v>738179.94553849997</v>
      </c>
      <c r="AH80" s="16">
        <f t="shared" si="30"/>
        <v>1565.7900904371636</v>
      </c>
      <c r="AI80" s="17">
        <f t="shared" si="31"/>
        <v>2.1211495921836846E-3</v>
      </c>
      <c r="AJ80" s="17">
        <v>2.4999999999999988E-3</v>
      </c>
      <c r="AK80" s="4"/>
      <c r="AL80" s="16">
        <v>738179.94553849997</v>
      </c>
      <c r="AM80" s="16">
        <f t="shared" si="32"/>
        <v>1565.7900904371636</v>
      </c>
      <c r="AN80" s="17">
        <f t="shared" si="33"/>
        <v>2.1211495921836846E-3</v>
      </c>
      <c r="AO80" s="17">
        <v>2.4999999999999988E-3</v>
      </c>
      <c r="AP80" s="4"/>
      <c r="AQ80" s="18">
        <f t="shared" si="34"/>
        <v>0</v>
      </c>
      <c r="AR80" s="4"/>
      <c r="AS80" s="16">
        <v>738179.94553849997</v>
      </c>
      <c r="AT80" s="16">
        <f t="shared" si="35"/>
        <v>1565.7900904371636</v>
      </c>
      <c r="AU80" s="17">
        <f t="shared" si="36"/>
        <v>2.1211495921836846E-3</v>
      </c>
      <c r="AV80" s="17">
        <v>2.4999999999999988E-3</v>
      </c>
      <c r="AW80" s="4"/>
      <c r="AX80" s="16">
        <v>738179.94553849997</v>
      </c>
      <c r="AY80" s="16">
        <f t="shared" si="37"/>
        <v>1565.7900904371636</v>
      </c>
      <c r="AZ80" s="17">
        <f t="shared" si="38"/>
        <v>2.1211495921836846E-3</v>
      </c>
      <c r="BA80" s="17">
        <v>2.4999999999999988E-3</v>
      </c>
      <c r="BB80" s="4"/>
      <c r="BC80" s="18">
        <f t="shared" si="39"/>
        <v>0</v>
      </c>
      <c r="BD80" s="4"/>
    </row>
    <row r="81" spans="1:56" x14ac:dyDescent="0.3">
      <c r="A81" s="2">
        <v>8913087</v>
      </c>
      <c r="B81" s="2" t="s">
        <v>267</v>
      </c>
      <c r="C81" s="2">
        <v>8913087</v>
      </c>
      <c r="D81" s="2" t="s">
        <v>105</v>
      </c>
      <c r="E81" s="9">
        <v>612795.69163999998</v>
      </c>
      <c r="G81" s="16">
        <v>585053.48678184603</v>
      </c>
      <c r="H81" s="4"/>
      <c r="I81" s="16">
        <v>589226.71839090646</v>
      </c>
      <c r="J81" s="16">
        <f t="shared" si="20"/>
        <v>4173.231609060429</v>
      </c>
      <c r="K81" s="17">
        <f t="shared" si="21"/>
        <v>7.0825566438279062E-3</v>
      </c>
      <c r="L81" s="17">
        <v>8.7902774922374305E-3</v>
      </c>
      <c r="M81" s="4"/>
      <c r="N81" s="16">
        <v>587962.50961622305</v>
      </c>
      <c r="O81" s="16">
        <f t="shared" si="22"/>
        <v>2909.0228343770141</v>
      </c>
      <c r="P81" s="17">
        <f t="shared" si="23"/>
        <v>4.9476332024567379E-3</v>
      </c>
      <c r="Q81" s="17">
        <v>6.1274140264755174E-3</v>
      </c>
      <c r="R81" s="4"/>
      <c r="S81" s="18">
        <f t="shared" si="24"/>
        <v>-1264.208774683415</v>
      </c>
      <c r="T81" s="4"/>
      <c r="U81" s="16">
        <v>587427.26373399992</v>
      </c>
      <c r="V81" s="16">
        <f t="shared" si="25"/>
        <v>2373.7769521538867</v>
      </c>
      <c r="W81" s="17">
        <f t="shared" si="26"/>
        <v>4.0409717061222162E-3</v>
      </c>
      <c r="X81" s="17">
        <v>5.0000000000000001E-3</v>
      </c>
      <c r="Y81" s="4"/>
      <c r="Z81" s="16">
        <v>587427.26373399992</v>
      </c>
      <c r="AA81" s="16">
        <f t="shared" si="27"/>
        <v>2373.7769521538867</v>
      </c>
      <c r="AB81" s="17">
        <f t="shared" si="28"/>
        <v>4.0409717061222162E-3</v>
      </c>
      <c r="AC81" s="17">
        <v>5.0000000000000001E-3</v>
      </c>
      <c r="AD81" s="4"/>
      <c r="AE81" s="18">
        <f t="shared" si="29"/>
        <v>0</v>
      </c>
      <c r="AF81" s="4"/>
      <c r="AG81" s="16">
        <v>589226.71839090646</v>
      </c>
      <c r="AH81" s="16">
        <f t="shared" si="30"/>
        <v>4173.231609060429</v>
      </c>
      <c r="AI81" s="17">
        <f t="shared" si="31"/>
        <v>7.0825566438279062E-3</v>
      </c>
      <c r="AJ81" s="17">
        <v>8.7902774922374305E-3</v>
      </c>
      <c r="AK81" s="4"/>
      <c r="AL81" s="16">
        <v>587962.50961622305</v>
      </c>
      <c r="AM81" s="16">
        <f t="shared" si="32"/>
        <v>2909.0228343770141</v>
      </c>
      <c r="AN81" s="17">
        <f t="shared" si="33"/>
        <v>4.9476332024567379E-3</v>
      </c>
      <c r="AO81" s="17">
        <v>6.1274140264755174E-3</v>
      </c>
      <c r="AP81" s="4"/>
      <c r="AQ81" s="18">
        <f t="shared" si="34"/>
        <v>-1264.208774683415</v>
      </c>
      <c r="AR81" s="4"/>
      <c r="AS81" s="16">
        <v>586240.37526699994</v>
      </c>
      <c r="AT81" s="16">
        <f t="shared" si="35"/>
        <v>1186.8884851539042</v>
      </c>
      <c r="AU81" s="17">
        <f t="shared" si="36"/>
        <v>2.0245764966518084E-3</v>
      </c>
      <c r="AV81" s="17">
        <v>2.5000000000000005E-3</v>
      </c>
      <c r="AW81" s="4"/>
      <c r="AX81" s="16">
        <v>586240.37526699994</v>
      </c>
      <c r="AY81" s="16">
        <f t="shared" si="37"/>
        <v>1186.8884851539042</v>
      </c>
      <c r="AZ81" s="17">
        <f t="shared" si="38"/>
        <v>2.0245764966518084E-3</v>
      </c>
      <c r="BA81" s="17">
        <v>2.5000000000000001E-3</v>
      </c>
      <c r="BB81" s="4"/>
      <c r="BC81" s="18">
        <f t="shared" si="39"/>
        <v>0</v>
      </c>
      <c r="BD81" s="4"/>
    </row>
    <row r="82" spans="1:56" x14ac:dyDescent="0.3">
      <c r="A82" s="2">
        <v>8912167</v>
      </c>
      <c r="B82" s="2" t="s">
        <v>191</v>
      </c>
      <c r="C82" s="2">
        <v>8912167</v>
      </c>
      <c r="D82" s="2" t="s">
        <v>105</v>
      </c>
      <c r="E82" s="9">
        <v>1098516.88644</v>
      </c>
      <c r="G82" s="16">
        <v>1079222.0690376034</v>
      </c>
      <c r="H82" s="4"/>
      <c r="I82" s="16">
        <v>1081644.3789224999</v>
      </c>
      <c r="J82" s="16">
        <f t="shared" si="20"/>
        <v>2422.3098848965019</v>
      </c>
      <c r="K82" s="17">
        <f t="shared" si="21"/>
        <v>2.2394697666801825E-3</v>
      </c>
      <c r="L82" s="17">
        <v>2.5000000000000005E-3</v>
      </c>
      <c r="M82" s="4"/>
      <c r="N82" s="16">
        <v>1081644.3789224999</v>
      </c>
      <c r="O82" s="16">
        <f t="shared" si="22"/>
        <v>2422.3098848965019</v>
      </c>
      <c r="P82" s="17">
        <f t="shared" si="23"/>
        <v>2.2394697666801825E-3</v>
      </c>
      <c r="Q82" s="17">
        <v>2.5000000000000005E-3</v>
      </c>
      <c r="R82" s="4"/>
      <c r="S82" s="18">
        <f t="shared" si="24"/>
        <v>0</v>
      </c>
      <c r="T82" s="4"/>
      <c r="U82" s="16">
        <v>1084066.6888449998</v>
      </c>
      <c r="V82" s="16">
        <f t="shared" si="25"/>
        <v>4844.6198073963169</v>
      </c>
      <c r="W82" s="17">
        <f t="shared" si="26"/>
        <v>4.4689315309171009E-3</v>
      </c>
      <c r="X82" s="17">
        <v>4.9999999999999992E-3</v>
      </c>
      <c r="Y82" s="4"/>
      <c r="Z82" s="16">
        <v>1084066.688845</v>
      </c>
      <c r="AA82" s="16">
        <f t="shared" si="27"/>
        <v>4844.6198073965497</v>
      </c>
      <c r="AB82" s="17">
        <f t="shared" si="28"/>
        <v>4.4689315309173142E-3</v>
      </c>
      <c r="AC82" s="17">
        <v>5.000000000000001E-3</v>
      </c>
      <c r="AD82" s="4"/>
      <c r="AE82" s="18">
        <f t="shared" si="29"/>
        <v>0</v>
      </c>
      <c r="AF82" s="4"/>
      <c r="AG82" s="16">
        <v>1081644.3789224999</v>
      </c>
      <c r="AH82" s="16">
        <f t="shared" si="30"/>
        <v>2422.3098848965019</v>
      </c>
      <c r="AI82" s="17">
        <f t="shared" si="31"/>
        <v>2.2394697666801825E-3</v>
      </c>
      <c r="AJ82" s="17">
        <v>2.5000000000000005E-3</v>
      </c>
      <c r="AK82" s="4"/>
      <c r="AL82" s="16">
        <v>1081644.3789224999</v>
      </c>
      <c r="AM82" s="16">
        <f t="shared" si="32"/>
        <v>2422.3098848965019</v>
      </c>
      <c r="AN82" s="17">
        <f t="shared" si="33"/>
        <v>2.2394697666801825E-3</v>
      </c>
      <c r="AO82" s="17">
        <v>2.5000000000000005E-3</v>
      </c>
      <c r="AP82" s="4"/>
      <c r="AQ82" s="18">
        <f t="shared" si="34"/>
        <v>0</v>
      </c>
      <c r="AR82" s="4"/>
      <c r="AS82" s="16">
        <v>1081644.3789224999</v>
      </c>
      <c r="AT82" s="16">
        <f t="shared" si="35"/>
        <v>2422.3098848965019</v>
      </c>
      <c r="AU82" s="17">
        <f t="shared" si="36"/>
        <v>2.2394697666801825E-3</v>
      </c>
      <c r="AV82" s="17">
        <v>2.5000000000000005E-3</v>
      </c>
      <c r="AW82" s="4"/>
      <c r="AX82" s="16">
        <v>1081644.3789224999</v>
      </c>
      <c r="AY82" s="16">
        <f t="shared" si="37"/>
        <v>2422.3098848965019</v>
      </c>
      <c r="AZ82" s="17">
        <f t="shared" si="38"/>
        <v>2.2394697666801825E-3</v>
      </c>
      <c r="BA82" s="17">
        <v>2.5000000000000005E-3</v>
      </c>
      <c r="BB82" s="4"/>
      <c r="BC82" s="18">
        <f t="shared" si="39"/>
        <v>0</v>
      </c>
      <c r="BD82" s="4"/>
    </row>
    <row r="83" spans="1:56" x14ac:dyDescent="0.3">
      <c r="A83" s="2">
        <v>8913088</v>
      </c>
      <c r="B83" s="2" t="s">
        <v>268</v>
      </c>
      <c r="C83" s="2">
        <v>8913088</v>
      </c>
      <c r="D83" s="2" t="s">
        <v>105</v>
      </c>
      <c r="E83" s="9">
        <v>426723.65344000002</v>
      </c>
      <c r="G83" s="16">
        <v>421724.42500825756</v>
      </c>
      <c r="H83" s="4"/>
      <c r="I83" s="16">
        <v>422502.99081249995</v>
      </c>
      <c r="J83" s="16">
        <f t="shared" si="20"/>
        <v>778.56580424238928</v>
      </c>
      <c r="K83" s="17">
        <f t="shared" si="21"/>
        <v>1.8427462554647437E-3</v>
      </c>
      <c r="L83" s="17">
        <v>2.5000000000000022E-3</v>
      </c>
      <c r="M83" s="4"/>
      <c r="N83" s="16">
        <v>422502.99081249995</v>
      </c>
      <c r="O83" s="16">
        <f t="shared" si="22"/>
        <v>778.56580424238928</v>
      </c>
      <c r="P83" s="17">
        <f t="shared" si="23"/>
        <v>1.8427462554647437E-3</v>
      </c>
      <c r="Q83" s="17">
        <v>2.5000000000000022E-3</v>
      </c>
      <c r="R83" s="4"/>
      <c r="S83" s="18">
        <f t="shared" si="24"/>
        <v>0</v>
      </c>
      <c r="T83" s="4"/>
      <c r="U83" s="16">
        <v>423281.55662499997</v>
      </c>
      <c r="V83" s="16">
        <f t="shared" si="25"/>
        <v>1557.1316167424084</v>
      </c>
      <c r="W83" s="17">
        <f t="shared" si="26"/>
        <v>3.6787135947005745E-3</v>
      </c>
      <c r="X83" s="17">
        <v>4.9999999999999975E-3</v>
      </c>
      <c r="Y83" s="4"/>
      <c r="Z83" s="16">
        <v>423281.55662499997</v>
      </c>
      <c r="AA83" s="16">
        <f t="shared" si="27"/>
        <v>1557.1316167424084</v>
      </c>
      <c r="AB83" s="17">
        <f t="shared" si="28"/>
        <v>3.6787135947005745E-3</v>
      </c>
      <c r="AC83" s="17">
        <v>4.9999999999999975E-3</v>
      </c>
      <c r="AD83" s="4"/>
      <c r="AE83" s="18">
        <f t="shared" si="29"/>
        <v>0</v>
      </c>
      <c r="AF83" s="4"/>
      <c r="AG83" s="16">
        <v>422502.99081249995</v>
      </c>
      <c r="AH83" s="16">
        <f t="shared" si="30"/>
        <v>778.56580424238928</v>
      </c>
      <c r="AI83" s="17">
        <f t="shared" si="31"/>
        <v>1.8427462554647437E-3</v>
      </c>
      <c r="AJ83" s="17">
        <v>2.5000000000000022E-3</v>
      </c>
      <c r="AK83" s="4"/>
      <c r="AL83" s="16">
        <v>422502.99081249995</v>
      </c>
      <c r="AM83" s="16">
        <f t="shared" si="32"/>
        <v>778.56580424238928</v>
      </c>
      <c r="AN83" s="17">
        <f t="shared" si="33"/>
        <v>1.8427462554647437E-3</v>
      </c>
      <c r="AO83" s="17">
        <v>2.5000000000000022E-3</v>
      </c>
      <c r="AP83" s="4"/>
      <c r="AQ83" s="18">
        <f t="shared" si="34"/>
        <v>0</v>
      </c>
      <c r="AR83" s="4"/>
      <c r="AS83" s="16">
        <v>422502.99081249995</v>
      </c>
      <c r="AT83" s="16">
        <f t="shared" si="35"/>
        <v>778.56580424238928</v>
      </c>
      <c r="AU83" s="17">
        <f t="shared" si="36"/>
        <v>1.8427462554647437E-3</v>
      </c>
      <c r="AV83" s="17">
        <v>2.5000000000000022E-3</v>
      </c>
      <c r="AW83" s="4"/>
      <c r="AX83" s="16">
        <v>422502.99081249995</v>
      </c>
      <c r="AY83" s="16">
        <f t="shared" si="37"/>
        <v>778.56580424238928</v>
      </c>
      <c r="AZ83" s="17">
        <f t="shared" si="38"/>
        <v>1.8427462554647437E-3</v>
      </c>
      <c r="BA83" s="17">
        <v>2.5000000000000022E-3</v>
      </c>
      <c r="BB83" s="4"/>
      <c r="BC83" s="18">
        <f t="shared" si="39"/>
        <v>0</v>
      </c>
      <c r="BD83" s="4"/>
    </row>
    <row r="84" spans="1:56" x14ac:dyDescent="0.3">
      <c r="A84" s="2">
        <v>8913089</v>
      </c>
      <c r="B84" s="2" t="s">
        <v>116</v>
      </c>
      <c r="C84" s="2">
        <v>8913089</v>
      </c>
      <c r="D84" s="2" t="s">
        <v>105</v>
      </c>
      <c r="E84" s="9">
        <v>977124.63754000003</v>
      </c>
      <c r="G84" s="16">
        <v>952532.96807988593</v>
      </c>
      <c r="H84" s="4"/>
      <c r="I84" s="16">
        <v>954638.55527024996</v>
      </c>
      <c r="J84" s="16">
        <f t="shared" si="20"/>
        <v>2105.5871903640218</v>
      </c>
      <c r="K84" s="17">
        <f t="shared" si="21"/>
        <v>2.2056381221350822E-3</v>
      </c>
      <c r="L84" s="17">
        <v>2.5000000000000022E-3</v>
      </c>
      <c r="M84" s="4"/>
      <c r="N84" s="16">
        <v>954638.55527024996</v>
      </c>
      <c r="O84" s="16">
        <f t="shared" si="22"/>
        <v>2105.5871903640218</v>
      </c>
      <c r="P84" s="17">
        <f t="shared" si="23"/>
        <v>2.2056381221350822E-3</v>
      </c>
      <c r="Q84" s="17">
        <v>2.5000000000000022E-3</v>
      </c>
      <c r="R84" s="4"/>
      <c r="S84" s="18">
        <f t="shared" si="24"/>
        <v>0</v>
      </c>
      <c r="T84" s="4"/>
      <c r="U84" s="16">
        <v>956744.14244049997</v>
      </c>
      <c r="V84" s="16">
        <f t="shared" si="25"/>
        <v>4211.1743606140371</v>
      </c>
      <c r="W84" s="17">
        <f t="shared" si="26"/>
        <v>4.4015679572095533E-3</v>
      </c>
      <c r="X84" s="17">
        <v>4.9999999999999975E-3</v>
      </c>
      <c r="Y84" s="4"/>
      <c r="Z84" s="16">
        <v>956744.14244049997</v>
      </c>
      <c r="AA84" s="16">
        <f t="shared" si="27"/>
        <v>4211.1743606140371</v>
      </c>
      <c r="AB84" s="17">
        <f t="shared" si="28"/>
        <v>4.4015679572095533E-3</v>
      </c>
      <c r="AC84" s="17">
        <v>4.9999999999999975E-3</v>
      </c>
      <c r="AD84" s="4"/>
      <c r="AE84" s="18">
        <f t="shared" si="29"/>
        <v>0</v>
      </c>
      <c r="AF84" s="4"/>
      <c r="AG84" s="16">
        <v>954638.55527024996</v>
      </c>
      <c r="AH84" s="16">
        <f t="shared" si="30"/>
        <v>2105.5871903640218</v>
      </c>
      <c r="AI84" s="17">
        <f t="shared" si="31"/>
        <v>2.2056381221350822E-3</v>
      </c>
      <c r="AJ84" s="17">
        <v>2.5000000000000022E-3</v>
      </c>
      <c r="AK84" s="4"/>
      <c r="AL84" s="16">
        <v>954638.55527024996</v>
      </c>
      <c r="AM84" s="16">
        <f t="shared" si="32"/>
        <v>2105.5871903640218</v>
      </c>
      <c r="AN84" s="17">
        <f t="shared" si="33"/>
        <v>2.2056381221350822E-3</v>
      </c>
      <c r="AO84" s="17">
        <v>2.5000000000000022E-3</v>
      </c>
      <c r="AP84" s="4"/>
      <c r="AQ84" s="18">
        <f t="shared" si="34"/>
        <v>0</v>
      </c>
      <c r="AR84" s="4"/>
      <c r="AS84" s="16">
        <v>954638.55527024996</v>
      </c>
      <c r="AT84" s="16">
        <f t="shared" si="35"/>
        <v>2105.5871903640218</v>
      </c>
      <c r="AU84" s="17">
        <f t="shared" si="36"/>
        <v>2.2056381221350822E-3</v>
      </c>
      <c r="AV84" s="17">
        <v>2.5000000000000005E-3</v>
      </c>
      <c r="AW84" s="4"/>
      <c r="AX84" s="16">
        <v>954638.55527024996</v>
      </c>
      <c r="AY84" s="16">
        <f t="shared" si="37"/>
        <v>2105.5871903640218</v>
      </c>
      <c r="AZ84" s="17">
        <f t="shared" si="38"/>
        <v>2.2056381221350822E-3</v>
      </c>
      <c r="BA84" s="17">
        <v>2.5000000000000005E-3</v>
      </c>
      <c r="BB84" s="4"/>
      <c r="BC84" s="18">
        <f t="shared" si="39"/>
        <v>0</v>
      </c>
      <c r="BD84" s="4"/>
    </row>
    <row r="85" spans="1:56" x14ac:dyDescent="0.3">
      <c r="A85" s="2">
        <v>8914413</v>
      </c>
      <c r="B85" s="2" t="s">
        <v>117</v>
      </c>
      <c r="C85" s="2">
        <v>8914413</v>
      </c>
      <c r="D85" s="2" t="s">
        <v>106</v>
      </c>
      <c r="E85" s="9">
        <v>4172406.0428399998</v>
      </c>
      <c r="G85" s="16">
        <v>4080520.4931905246</v>
      </c>
      <c r="H85" s="4"/>
      <c r="I85" s="16">
        <v>4090446.0491829999</v>
      </c>
      <c r="J85" s="16">
        <f t="shared" si="20"/>
        <v>9925.5559924752451</v>
      </c>
      <c r="K85" s="17">
        <f t="shared" si="21"/>
        <v>2.4265216734633901E-3</v>
      </c>
      <c r="L85" s="17">
        <v>2.4999999999999996E-3</v>
      </c>
      <c r="M85" s="4"/>
      <c r="N85" s="16">
        <v>4090446.0491829999</v>
      </c>
      <c r="O85" s="16">
        <f t="shared" si="22"/>
        <v>9925.5559924752451</v>
      </c>
      <c r="P85" s="17">
        <f t="shared" si="23"/>
        <v>2.4265216734633901E-3</v>
      </c>
      <c r="Q85" s="17">
        <v>2.4999999999999996E-3</v>
      </c>
      <c r="R85" s="4"/>
      <c r="S85" s="18">
        <f t="shared" si="24"/>
        <v>0</v>
      </c>
      <c r="T85" s="4"/>
      <c r="U85" s="16">
        <v>4100371.6051659998</v>
      </c>
      <c r="V85" s="16">
        <f t="shared" si="25"/>
        <v>19851.111975475214</v>
      </c>
      <c r="W85" s="17">
        <f t="shared" si="26"/>
        <v>4.8412958353494309E-3</v>
      </c>
      <c r="X85" s="17">
        <v>5.0000000000000001E-3</v>
      </c>
      <c r="Y85" s="4"/>
      <c r="Z85" s="16">
        <v>4100371.6051659998</v>
      </c>
      <c r="AA85" s="16">
        <f t="shared" si="27"/>
        <v>19851.111975475214</v>
      </c>
      <c r="AB85" s="17">
        <f t="shared" si="28"/>
        <v>4.8412958353494309E-3</v>
      </c>
      <c r="AC85" s="17">
        <v>5.0000000000000001E-3</v>
      </c>
      <c r="AD85" s="4"/>
      <c r="AE85" s="18">
        <f t="shared" si="29"/>
        <v>0</v>
      </c>
      <c r="AF85" s="4"/>
      <c r="AG85" s="16">
        <v>4090446.0491829999</v>
      </c>
      <c r="AH85" s="16">
        <f t="shared" si="30"/>
        <v>9925.5559924752451</v>
      </c>
      <c r="AI85" s="17">
        <f t="shared" si="31"/>
        <v>2.4265216734633901E-3</v>
      </c>
      <c r="AJ85" s="17">
        <v>2.4999999999999996E-3</v>
      </c>
      <c r="AK85" s="4"/>
      <c r="AL85" s="16">
        <v>4090446.0491829999</v>
      </c>
      <c r="AM85" s="16">
        <f t="shared" si="32"/>
        <v>9925.5559924752451</v>
      </c>
      <c r="AN85" s="17">
        <f t="shared" si="33"/>
        <v>2.4265216734633901E-3</v>
      </c>
      <c r="AO85" s="17">
        <v>2.4999999999999996E-3</v>
      </c>
      <c r="AP85" s="4"/>
      <c r="AQ85" s="18">
        <f t="shared" si="34"/>
        <v>0</v>
      </c>
      <c r="AR85" s="4"/>
      <c r="AS85" s="16">
        <v>4132800</v>
      </c>
      <c r="AT85" s="16">
        <f t="shared" si="35"/>
        <v>52279.506809475366</v>
      </c>
      <c r="AU85" s="17">
        <f t="shared" si="36"/>
        <v>1.2649900021650059E-2</v>
      </c>
      <c r="AV85" s="17">
        <v>2.5000000000000005E-3</v>
      </c>
      <c r="AW85" s="4"/>
      <c r="AX85" s="16">
        <v>4132800</v>
      </c>
      <c r="AY85" s="16">
        <f t="shared" si="37"/>
        <v>52279.506809475366</v>
      </c>
      <c r="AZ85" s="17">
        <f t="shared" si="38"/>
        <v>1.2649900021650059E-2</v>
      </c>
      <c r="BA85" s="17">
        <v>2.5000000000000005E-3</v>
      </c>
      <c r="BB85" s="4"/>
      <c r="BC85" s="18">
        <f t="shared" si="39"/>
        <v>0</v>
      </c>
      <c r="BD85" s="4"/>
    </row>
    <row r="86" spans="1:56" x14ac:dyDescent="0.3">
      <c r="A86" s="2">
        <v>8912734</v>
      </c>
      <c r="B86" s="2" t="s">
        <v>173</v>
      </c>
      <c r="C86" s="2">
        <v>8912734</v>
      </c>
      <c r="D86" s="2" t="s">
        <v>105</v>
      </c>
      <c r="E86" s="9">
        <v>485621.50714</v>
      </c>
      <c r="G86" s="16">
        <v>470757.15591078479</v>
      </c>
      <c r="H86" s="4"/>
      <c r="I86" s="16">
        <v>471658.30353975005</v>
      </c>
      <c r="J86" s="16">
        <f t="shared" si="20"/>
        <v>901.14762896526372</v>
      </c>
      <c r="K86" s="17">
        <f t="shared" si="21"/>
        <v>1.9105942208633617E-3</v>
      </c>
      <c r="L86" s="17">
        <v>2.5000000000000005E-3</v>
      </c>
      <c r="M86" s="4"/>
      <c r="N86" s="16">
        <v>471658.30353974999</v>
      </c>
      <c r="O86" s="16">
        <f t="shared" si="22"/>
        <v>901.14762896520551</v>
      </c>
      <c r="P86" s="17">
        <f t="shared" si="23"/>
        <v>1.9105942208632386E-3</v>
      </c>
      <c r="Q86" s="17">
        <v>2.4999999999999988E-3</v>
      </c>
      <c r="R86" s="4"/>
      <c r="S86" s="18">
        <f t="shared" si="24"/>
        <v>0</v>
      </c>
      <c r="T86" s="4"/>
      <c r="U86" s="16">
        <v>472559.45117950003</v>
      </c>
      <c r="V86" s="16">
        <f t="shared" si="25"/>
        <v>1802.2952687152429</v>
      </c>
      <c r="W86" s="17">
        <f t="shared" si="26"/>
        <v>3.8139016460611375E-3</v>
      </c>
      <c r="X86" s="17">
        <v>4.9999999999999992E-3</v>
      </c>
      <c r="Y86" s="4"/>
      <c r="Z86" s="16">
        <v>472559.45117950003</v>
      </c>
      <c r="AA86" s="16">
        <f t="shared" si="27"/>
        <v>1802.2952687152429</v>
      </c>
      <c r="AB86" s="17">
        <f t="shared" si="28"/>
        <v>3.8139016460611375E-3</v>
      </c>
      <c r="AC86" s="17">
        <v>5.000000000000001E-3</v>
      </c>
      <c r="AD86" s="4"/>
      <c r="AE86" s="18">
        <f t="shared" si="29"/>
        <v>0</v>
      </c>
      <c r="AF86" s="4"/>
      <c r="AG86" s="16">
        <v>471658.30353975005</v>
      </c>
      <c r="AH86" s="16">
        <f t="shared" si="30"/>
        <v>901.14762896526372</v>
      </c>
      <c r="AI86" s="17">
        <f t="shared" si="31"/>
        <v>1.9105942208633617E-3</v>
      </c>
      <c r="AJ86" s="17">
        <v>2.5000000000000005E-3</v>
      </c>
      <c r="AK86" s="4"/>
      <c r="AL86" s="16">
        <v>471658.30353974999</v>
      </c>
      <c r="AM86" s="16">
        <f t="shared" si="32"/>
        <v>901.14762896520551</v>
      </c>
      <c r="AN86" s="17">
        <f t="shared" si="33"/>
        <v>1.9105942208632386E-3</v>
      </c>
      <c r="AO86" s="17">
        <v>2.4999999999999988E-3</v>
      </c>
      <c r="AP86" s="4"/>
      <c r="AQ86" s="18">
        <f t="shared" si="34"/>
        <v>0</v>
      </c>
      <c r="AR86" s="4"/>
      <c r="AS86" s="16">
        <v>471658.30353975005</v>
      </c>
      <c r="AT86" s="16">
        <f t="shared" si="35"/>
        <v>901.14762896526372</v>
      </c>
      <c r="AU86" s="17">
        <f t="shared" si="36"/>
        <v>1.9105942208633617E-3</v>
      </c>
      <c r="AV86" s="17">
        <v>2.5000000000000005E-3</v>
      </c>
      <c r="AW86" s="4"/>
      <c r="AX86" s="16">
        <v>471658.30353974999</v>
      </c>
      <c r="AY86" s="16">
        <f t="shared" si="37"/>
        <v>901.14762896520551</v>
      </c>
      <c r="AZ86" s="17">
        <f t="shared" si="38"/>
        <v>1.9105942208632386E-3</v>
      </c>
      <c r="BA86" s="17">
        <v>2.4999999999999988E-3</v>
      </c>
      <c r="BB86" s="4"/>
      <c r="BC86" s="18">
        <f t="shared" si="39"/>
        <v>0</v>
      </c>
      <c r="BD86" s="4"/>
    </row>
    <row r="87" spans="1:56" x14ac:dyDescent="0.3">
      <c r="A87" s="2">
        <v>8912175</v>
      </c>
      <c r="B87" s="2" t="s">
        <v>7</v>
      </c>
      <c r="C87" s="2">
        <v>8912175</v>
      </c>
      <c r="D87" s="2" t="s">
        <v>105</v>
      </c>
      <c r="E87" s="9">
        <v>611231.3653200001</v>
      </c>
      <c r="G87" s="16">
        <v>576291.26909012976</v>
      </c>
      <c r="H87" s="4"/>
      <c r="I87" s="16">
        <v>581417.19396010006</v>
      </c>
      <c r="J87" s="16">
        <f t="shared" si="20"/>
        <v>5125.9248699703021</v>
      </c>
      <c r="K87" s="17">
        <f t="shared" si="21"/>
        <v>8.8162595176400488E-3</v>
      </c>
      <c r="L87" s="17">
        <v>1.100000000000001E-2</v>
      </c>
      <c r="M87" s="4"/>
      <c r="N87" s="16">
        <v>581417.19396010006</v>
      </c>
      <c r="O87" s="16">
        <f t="shared" si="22"/>
        <v>5125.9248699703021</v>
      </c>
      <c r="P87" s="17">
        <f t="shared" si="23"/>
        <v>8.8162595176400488E-3</v>
      </c>
      <c r="Q87" s="17">
        <v>1.100000000000001E-2</v>
      </c>
      <c r="R87" s="4"/>
      <c r="S87" s="18">
        <f t="shared" si="24"/>
        <v>0</v>
      </c>
      <c r="T87" s="4"/>
      <c r="U87" s="16">
        <v>578621.23494550004</v>
      </c>
      <c r="V87" s="16">
        <f t="shared" si="25"/>
        <v>2329.9658553702757</v>
      </c>
      <c r="W87" s="17">
        <f t="shared" si="26"/>
        <v>4.0267548348614166E-3</v>
      </c>
      <c r="X87" s="17">
        <v>5.0000000000000044E-3</v>
      </c>
      <c r="Y87" s="4"/>
      <c r="Z87" s="16">
        <v>578621.23494550004</v>
      </c>
      <c r="AA87" s="16">
        <f t="shared" si="27"/>
        <v>2329.9658553702757</v>
      </c>
      <c r="AB87" s="17">
        <f t="shared" si="28"/>
        <v>4.0267548348614166E-3</v>
      </c>
      <c r="AC87" s="17">
        <v>5.0000000000000044E-3</v>
      </c>
      <c r="AD87" s="4"/>
      <c r="AE87" s="18">
        <f t="shared" si="29"/>
        <v>0</v>
      </c>
      <c r="AF87" s="4"/>
      <c r="AG87" s="16">
        <v>580951.20079100004</v>
      </c>
      <c r="AH87" s="16">
        <f t="shared" si="30"/>
        <v>4659.9317008702783</v>
      </c>
      <c r="AI87" s="17">
        <f t="shared" si="31"/>
        <v>8.0212102058236576E-3</v>
      </c>
      <c r="AJ87" s="17">
        <v>1.0000000000000009E-2</v>
      </c>
      <c r="AK87" s="4"/>
      <c r="AL87" s="16">
        <v>580951.20079100004</v>
      </c>
      <c r="AM87" s="16">
        <f t="shared" si="32"/>
        <v>4659.9317008702783</v>
      </c>
      <c r="AN87" s="17">
        <f t="shared" si="33"/>
        <v>8.0212102058236576E-3</v>
      </c>
      <c r="AO87" s="17">
        <v>1.0000000000000009E-2</v>
      </c>
      <c r="AP87" s="4"/>
      <c r="AQ87" s="18">
        <f t="shared" si="34"/>
        <v>0</v>
      </c>
      <c r="AR87" s="4"/>
      <c r="AS87" s="16">
        <v>577456.25202275009</v>
      </c>
      <c r="AT87" s="16">
        <f t="shared" si="35"/>
        <v>1164.9829326203326</v>
      </c>
      <c r="AU87" s="17">
        <f t="shared" si="36"/>
        <v>2.0174392926556031E-3</v>
      </c>
      <c r="AV87" s="17">
        <v>2.5000000000000022E-3</v>
      </c>
      <c r="AW87" s="4"/>
      <c r="AX87" s="16">
        <v>577456.25202275009</v>
      </c>
      <c r="AY87" s="16">
        <f t="shared" si="37"/>
        <v>1164.9829326203326</v>
      </c>
      <c r="AZ87" s="17">
        <f t="shared" si="38"/>
        <v>2.0174392926556031E-3</v>
      </c>
      <c r="BA87" s="17">
        <v>2.5000000000000022E-3</v>
      </c>
      <c r="BB87" s="4"/>
      <c r="BC87" s="18">
        <f t="shared" si="39"/>
        <v>0</v>
      </c>
      <c r="BD87" s="4"/>
    </row>
    <row r="88" spans="1:56" x14ac:dyDescent="0.3">
      <c r="A88" s="2">
        <v>8912471</v>
      </c>
      <c r="B88" s="2" t="s">
        <v>16</v>
      </c>
      <c r="C88" s="2">
        <v>8912471</v>
      </c>
      <c r="D88" s="2" t="s">
        <v>105</v>
      </c>
      <c r="E88" s="9">
        <v>1222928.8438799998</v>
      </c>
      <c r="G88" s="16">
        <v>1213230.6851858499</v>
      </c>
      <c r="H88" s="4"/>
      <c r="I88" s="16">
        <v>1215988.0166630002</v>
      </c>
      <c r="J88" s="16">
        <f t="shared" si="20"/>
        <v>2757.331477150321</v>
      </c>
      <c r="K88" s="17">
        <f t="shared" si="21"/>
        <v>2.2675646793931274E-3</v>
      </c>
      <c r="L88" s="17">
        <v>2.4999999999999988E-3</v>
      </c>
      <c r="M88" s="4"/>
      <c r="N88" s="16">
        <v>1215988.0166630002</v>
      </c>
      <c r="O88" s="16">
        <f t="shared" si="22"/>
        <v>2757.331477150321</v>
      </c>
      <c r="P88" s="17">
        <f t="shared" si="23"/>
        <v>2.2675646793931274E-3</v>
      </c>
      <c r="Q88" s="17">
        <v>2.4999999999999988E-3</v>
      </c>
      <c r="R88" s="4"/>
      <c r="S88" s="18">
        <f t="shared" si="24"/>
        <v>0</v>
      </c>
      <c r="T88" s="4"/>
      <c r="U88" s="16">
        <v>1218745.3481260003</v>
      </c>
      <c r="V88" s="16">
        <f t="shared" si="25"/>
        <v>5514.6629401503596</v>
      </c>
      <c r="W88" s="17">
        <f t="shared" si="26"/>
        <v>4.5248689142731603E-3</v>
      </c>
      <c r="X88" s="17">
        <v>5.000000000000001E-3</v>
      </c>
      <c r="Y88" s="4"/>
      <c r="Z88" s="16">
        <v>1218745.3481260003</v>
      </c>
      <c r="AA88" s="16">
        <f t="shared" si="27"/>
        <v>5514.6629401503596</v>
      </c>
      <c r="AB88" s="17">
        <f t="shared" si="28"/>
        <v>4.5248689142731603E-3</v>
      </c>
      <c r="AC88" s="17">
        <v>5.000000000000001E-3</v>
      </c>
      <c r="AD88" s="4"/>
      <c r="AE88" s="18">
        <f t="shared" si="29"/>
        <v>0</v>
      </c>
      <c r="AF88" s="4"/>
      <c r="AG88" s="16">
        <v>1215988.0166630002</v>
      </c>
      <c r="AH88" s="16">
        <f t="shared" si="30"/>
        <v>2757.331477150321</v>
      </c>
      <c r="AI88" s="17">
        <f t="shared" si="31"/>
        <v>2.2675646793931274E-3</v>
      </c>
      <c r="AJ88" s="17">
        <v>2.4999999999999988E-3</v>
      </c>
      <c r="AK88" s="4"/>
      <c r="AL88" s="16">
        <v>1215988.0166630002</v>
      </c>
      <c r="AM88" s="16">
        <f t="shared" si="32"/>
        <v>2757.331477150321</v>
      </c>
      <c r="AN88" s="17">
        <f t="shared" si="33"/>
        <v>2.2675646793931274E-3</v>
      </c>
      <c r="AO88" s="17">
        <v>2.4999999999999988E-3</v>
      </c>
      <c r="AP88" s="4"/>
      <c r="AQ88" s="18">
        <f t="shared" si="34"/>
        <v>0</v>
      </c>
      <c r="AR88" s="4"/>
      <c r="AS88" s="16">
        <v>1215988.0166630002</v>
      </c>
      <c r="AT88" s="16">
        <f t="shared" si="35"/>
        <v>2757.331477150321</v>
      </c>
      <c r="AU88" s="17">
        <f t="shared" si="36"/>
        <v>2.2675646793931274E-3</v>
      </c>
      <c r="AV88" s="17">
        <v>2.4999999999999988E-3</v>
      </c>
      <c r="AW88" s="4"/>
      <c r="AX88" s="16">
        <v>1215988.0166630002</v>
      </c>
      <c r="AY88" s="16">
        <f t="shared" si="37"/>
        <v>2757.331477150321</v>
      </c>
      <c r="AZ88" s="17">
        <f t="shared" si="38"/>
        <v>2.2675646793931274E-3</v>
      </c>
      <c r="BA88" s="17">
        <v>2.4999999999999988E-3</v>
      </c>
      <c r="BB88" s="4"/>
      <c r="BC88" s="18">
        <f t="shared" si="39"/>
        <v>0</v>
      </c>
      <c r="BD88" s="4"/>
    </row>
    <row r="89" spans="1:56" x14ac:dyDescent="0.3">
      <c r="A89" s="2">
        <v>8912585</v>
      </c>
      <c r="B89" s="2" t="s">
        <v>71</v>
      </c>
      <c r="C89" s="2">
        <v>8912585</v>
      </c>
      <c r="D89" s="2" t="s">
        <v>105</v>
      </c>
      <c r="E89" s="9">
        <v>1479630.89714</v>
      </c>
      <c r="G89" s="16">
        <v>1458996.6360334868</v>
      </c>
      <c r="H89" s="4"/>
      <c r="I89" s="16">
        <v>1462368.38234</v>
      </c>
      <c r="J89" s="16">
        <f t="shared" si="20"/>
        <v>3371.7463065132033</v>
      </c>
      <c r="K89" s="17">
        <f t="shared" si="21"/>
        <v>2.3056750591926253E-3</v>
      </c>
      <c r="L89" s="17">
        <v>2.4999999999999988E-3</v>
      </c>
      <c r="M89" s="4"/>
      <c r="N89" s="16">
        <v>1462368.38234</v>
      </c>
      <c r="O89" s="16">
        <f t="shared" si="22"/>
        <v>3371.7463065132033</v>
      </c>
      <c r="P89" s="17">
        <f t="shared" si="23"/>
        <v>2.3056750591926253E-3</v>
      </c>
      <c r="Q89" s="17">
        <v>2.4999999999999988E-3</v>
      </c>
      <c r="R89" s="4"/>
      <c r="S89" s="18">
        <f t="shared" si="24"/>
        <v>0</v>
      </c>
      <c r="T89" s="4"/>
      <c r="U89" s="16">
        <v>1465740.1286799998</v>
      </c>
      <c r="V89" s="16">
        <f t="shared" si="25"/>
        <v>6743.4926465130411</v>
      </c>
      <c r="W89" s="17">
        <f t="shared" si="26"/>
        <v>4.6007423243477827E-3</v>
      </c>
      <c r="X89" s="17">
        <v>5.000000000000001E-3</v>
      </c>
      <c r="Y89" s="4"/>
      <c r="Z89" s="16">
        <v>1465740.1286800001</v>
      </c>
      <c r="AA89" s="16">
        <f t="shared" si="27"/>
        <v>6743.4926465132739</v>
      </c>
      <c r="AB89" s="17">
        <f t="shared" si="28"/>
        <v>4.6007423243479414E-3</v>
      </c>
      <c r="AC89" s="17">
        <v>5.000000000000001E-3</v>
      </c>
      <c r="AD89" s="4"/>
      <c r="AE89" s="18">
        <f t="shared" si="29"/>
        <v>0</v>
      </c>
      <c r="AF89" s="4"/>
      <c r="AG89" s="16">
        <v>1462368.38234</v>
      </c>
      <c r="AH89" s="16">
        <f t="shared" si="30"/>
        <v>3371.7463065132033</v>
      </c>
      <c r="AI89" s="17">
        <f t="shared" si="31"/>
        <v>2.3056750591926253E-3</v>
      </c>
      <c r="AJ89" s="17">
        <v>2.4999999999999988E-3</v>
      </c>
      <c r="AK89" s="4"/>
      <c r="AL89" s="16">
        <v>1462368.38234</v>
      </c>
      <c r="AM89" s="16">
        <f t="shared" si="32"/>
        <v>3371.7463065132033</v>
      </c>
      <c r="AN89" s="17">
        <f t="shared" si="33"/>
        <v>2.3056750591926253E-3</v>
      </c>
      <c r="AO89" s="17">
        <v>2.4999999999999988E-3</v>
      </c>
      <c r="AP89" s="4"/>
      <c r="AQ89" s="18">
        <f t="shared" si="34"/>
        <v>0</v>
      </c>
      <c r="AR89" s="4"/>
      <c r="AS89" s="16">
        <v>1462368.38234</v>
      </c>
      <c r="AT89" s="16">
        <f t="shared" si="35"/>
        <v>3371.7463065132033</v>
      </c>
      <c r="AU89" s="17">
        <f t="shared" si="36"/>
        <v>2.3056750591926253E-3</v>
      </c>
      <c r="AV89" s="17">
        <v>2.4999999999999996E-3</v>
      </c>
      <c r="AW89" s="4"/>
      <c r="AX89" s="16">
        <v>1462368.38234</v>
      </c>
      <c r="AY89" s="16">
        <f t="shared" si="37"/>
        <v>3371.7463065132033</v>
      </c>
      <c r="AZ89" s="17">
        <f t="shared" si="38"/>
        <v>2.3056750591926253E-3</v>
      </c>
      <c r="BA89" s="17">
        <v>2.4999999999999996E-3</v>
      </c>
      <c r="BB89" s="4"/>
      <c r="BC89" s="18">
        <f t="shared" si="39"/>
        <v>0</v>
      </c>
      <c r="BD89" s="4"/>
    </row>
    <row r="90" spans="1:56" x14ac:dyDescent="0.3">
      <c r="A90" s="2">
        <v>8913534</v>
      </c>
      <c r="B90" s="2" t="s">
        <v>292</v>
      </c>
      <c r="C90" s="2">
        <v>8913534</v>
      </c>
      <c r="D90" s="2" t="s">
        <v>105</v>
      </c>
      <c r="E90" s="9">
        <v>410505.04964000004</v>
      </c>
      <c r="G90" s="16">
        <v>403116.00329617492</v>
      </c>
      <c r="H90" s="4"/>
      <c r="I90" s="16">
        <v>403848.04805824999</v>
      </c>
      <c r="J90" s="16">
        <f t="shared" si="20"/>
        <v>732.04476207506377</v>
      </c>
      <c r="K90" s="17">
        <f t="shared" si="21"/>
        <v>1.8126737657760711E-3</v>
      </c>
      <c r="L90" s="17">
        <v>2.5000000000000005E-3</v>
      </c>
      <c r="M90" s="4"/>
      <c r="N90" s="16">
        <v>403848.04805824999</v>
      </c>
      <c r="O90" s="16">
        <f t="shared" si="22"/>
        <v>732.04476207506377</v>
      </c>
      <c r="P90" s="17">
        <f t="shared" si="23"/>
        <v>1.8126737657760711E-3</v>
      </c>
      <c r="Q90" s="17">
        <v>2.4999999999999988E-3</v>
      </c>
      <c r="R90" s="4"/>
      <c r="S90" s="18">
        <f t="shared" si="24"/>
        <v>0</v>
      </c>
      <c r="T90" s="4"/>
      <c r="U90" s="16">
        <v>404580.09281649999</v>
      </c>
      <c r="V90" s="16">
        <f t="shared" si="25"/>
        <v>1464.0895203250693</v>
      </c>
      <c r="W90" s="17">
        <f t="shared" si="26"/>
        <v>3.6187878403328086E-3</v>
      </c>
      <c r="X90" s="17">
        <v>4.9999999999999992E-3</v>
      </c>
      <c r="Y90" s="4"/>
      <c r="Z90" s="16">
        <v>404580.09281649999</v>
      </c>
      <c r="AA90" s="16">
        <f t="shared" si="27"/>
        <v>1464.0895203250693</v>
      </c>
      <c r="AB90" s="17">
        <f t="shared" si="28"/>
        <v>3.6187878403328086E-3</v>
      </c>
      <c r="AC90" s="17">
        <v>5.000000000000001E-3</v>
      </c>
      <c r="AD90" s="4"/>
      <c r="AE90" s="18">
        <f t="shared" si="29"/>
        <v>0</v>
      </c>
      <c r="AF90" s="4"/>
      <c r="AG90" s="16">
        <v>403848.04805824999</v>
      </c>
      <c r="AH90" s="16">
        <f t="shared" si="30"/>
        <v>732.04476207506377</v>
      </c>
      <c r="AI90" s="17">
        <f t="shared" si="31"/>
        <v>1.8126737657760711E-3</v>
      </c>
      <c r="AJ90" s="17">
        <v>2.5000000000000005E-3</v>
      </c>
      <c r="AK90" s="4"/>
      <c r="AL90" s="16">
        <v>403848.04805824999</v>
      </c>
      <c r="AM90" s="16">
        <f t="shared" si="32"/>
        <v>732.04476207506377</v>
      </c>
      <c r="AN90" s="17">
        <f t="shared" si="33"/>
        <v>1.8126737657760711E-3</v>
      </c>
      <c r="AO90" s="17">
        <v>2.4999999999999988E-3</v>
      </c>
      <c r="AP90" s="4"/>
      <c r="AQ90" s="18">
        <f t="shared" si="34"/>
        <v>0</v>
      </c>
      <c r="AR90" s="4"/>
      <c r="AS90" s="16">
        <v>403848.04805824999</v>
      </c>
      <c r="AT90" s="16">
        <f t="shared" si="35"/>
        <v>732.04476207506377</v>
      </c>
      <c r="AU90" s="17">
        <f t="shared" si="36"/>
        <v>1.8126737657760711E-3</v>
      </c>
      <c r="AV90" s="17">
        <v>2.5000000000000005E-3</v>
      </c>
      <c r="AW90" s="4"/>
      <c r="AX90" s="16">
        <v>403848.04805824999</v>
      </c>
      <c r="AY90" s="16">
        <f t="shared" si="37"/>
        <v>732.04476207506377</v>
      </c>
      <c r="AZ90" s="17">
        <f t="shared" si="38"/>
        <v>1.8126737657760711E-3</v>
      </c>
      <c r="BA90" s="17">
        <v>2.4999999999999988E-3</v>
      </c>
      <c r="BB90" s="4"/>
      <c r="BC90" s="18">
        <f t="shared" si="39"/>
        <v>0</v>
      </c>
      <c r="BD90" s="4"/>
    </row>
    <row r="91" spans="1:56" x14ac:dyDescent="0.3">
      <c r="A91" s="2">
        <v>8912741</v>
      </c>
      <c r="B91" s="2" t="s">
        <v>233</v>
      </c>
      <c r="C91" s="2">
        <v>8912741</v>
      </c>
      <c r="D91" s="2" t="s">
        <v>105</v>
      </c>
      <c r="E91" s="9">
        <v>388427.96784</v>
      </c>
      <c r="G91" s="16">
        <v>367658.25132524973</v>
      </c>
      <c r="H91" s="4"/>
      <c r="I91" s="16">
        <v>368301.65167825</v>
      </c>
      <c r="J91" s="16">
        <f t="shared" si="20"/>
        <v>643.40035300026648</v>
      </c>
      <c r="K91" s="17">
        <f t="shared" si="21"/>
        <v>1.746938549062886E-3</v>
      </c>
      <c r="L91" s="17">
        <v>2.5000000000000022E-3</v>
      </c>
      <c r="M91" s="4"/>
      <c r="N91" s="16">
        <v>368301.65167825</v>
      </c>
      <c r="O91" s="16">
        <f t="shared" si="22"/>
        <v>643.40035300026648</v>
      </c>
      <c r="P91" s="17">
        <f t="shared" si="23"/>
        <v>1.746938549062886E-3</v>
      </c>
      <c r="Q91" s="17">
        <v>2.5000000000000022E-3</v>
      </c>
      <c r="R91" s="4"/>
      <c r="S91" s="18">
        <f t="shared" si="24"/>
        <v>0</v>
      </c>
      <c r="T91" s="4"/>
      <c r="U91" s="16">
        <v>368945.05205649999</v>
      </c>
      <c r="V91" s="16">
        <f t="shared" si="25"/>
        <v>1286.8007312502596</v>
      </c>
      <c r="W91" s="17">
        <f t="shared" si="26"/>
        <v>3.4877842217360859E-3</v>
      </c>
      <c r="X91" s="17">
        <v>4.9999999999999975E-3</v>
      </c>
      <c r="Y91" s="4"/>
      <c r="Z91" s="16">
        <v>368945.05205649999</v>
      </c>
      <c r="AA91" s="16">
        <f t="shared" si="27"/>
        <v>1286.8007312502596</v>
      </c>
      <c r="AB91" s="17">
        <f t="shared" si="28"/>
        <v>3.4877842217360859E-3</v>
      </c>
      <c r="AC91" s="17">
        <v>4.9999999999999975E-3</v>
      </c>
      <c r="AD91" s="4"/>
      <c r="AE91" s="18">
        <f t="shared" si="29"/>
        <v>0</v>
      </c>
      <c r="AF91" s="4"/>
      <c r="AG91" s="16">
        <v>368301.65167825</v>
      </c>
      <c r="AH91" s="16">
        <f t="shared" si="30"/>
        <v>643.40035300026648</v>
      </c>
      <c r="AI91" s="17">
        <f t="shared" si="31"/>
        <v>1.746938549062886E-3</v>
      </c>
      <c r="AJ91" s="17">
        <v>2.5000000000000022E-3</v>
      </c>
      <c r="AK91" s="4"/>
      <c r="AL91" s="16">
        <v>368301.65167825</v>
      </c>
      <c r="AM91" s="16">
        <f t="shared" si="32"/>
        <v>643.40035300026648</v>
      </c>
      <c r="AN91" s="17">
        <f t="shared" si="33"/>
        <v>1.746938549062886E-3</v>
      </c>
      <c r="AO91" s="17">
        <v>2.5000000000000022E-3</v>
      </c>
      <c r="AP91" s="4"/>
      <c r="AQ91" s="18">
        <f t="shared" si="34"/>
        <v>0</v>
      </c>
      <c r="AR91" s="4"/>
      <c r="AS91" s="16">
        <v>368301.65167825</v>
      </c>
      <c r="AT91" s="16">
        <f t="shared" si="35"/>
        <v>643.40035300026648</v>
      </c>
      <c r="AU91" s="17">
        <f t="shared" si="36"/>
        <v>1.746938549062886E-3</v>
      </c>
      <c r="AV91" s="17">
        <v>2.5000000000000022E-3</v>
      </c>
      <c r="AW91" s="4"/>
      <c r="AX91" s="16">
        <v>368301.65167825</v>
      </c>
      <c r="AY91" s="16">
        <f t="shared" si="37"/>
        <v>643.40035300026648</v>
      </c>
      <c r="AZ91" s="17">
        <f t="shared" si="38"/>
        <v>1.746938549062886E-3</v>
      </c>
      <c r="BA91" s="17">
        <v>2.5000000000000022E-3</v>
      </c>
      <c r="BB91" s="4"/>
      <c r="BC91" s="18">
        <f t="shared" si="39"/>
        <v>0</v>
      </c>
      <c r="BD91" s="4"/>
    </row>
    <row r="92" spans="1:56" x14ac:dyDescent="0.3">
      <c r="A92" s="2">
        <v>8912206</v>
      </c>
      <c r="B92" s="2" t="s">
        <v>158</v>
      </c>
      <c r="C92" s="2">
        <v>8912206</v>
      </c>
      <c r="D92" s="2" t="s">
        <v>105</v>
      </c>
      <c r="E92" s="9">
        <v>804772.11404000001</v>
      </c>
      <c r="G92" s="16">
        <v>790020.94879076199</v>
      </c>
      <c r="H92" s="4"/>
      <c r="I92" s="16">
        <v>791720.25592200004</v>
      </c>
      <c r="J92" s="16">
        <f t="shared" si="20"/>
        <v>1699.3071312380489</v>
      </c>
      <c r="K92" s="17">
        <f t="shared" si="21"/>
        <v>2.1463479284853158E-3</v>
      </c>
      <c r="L92" s="17">
        <v>2.4999999999999988E-3</v>
      </c>
      <c r="M92" s="4"/>
      <c r="N92" s="16">
        <v>791720.25592199992</v>
      </c>
      <c r="O92" s="16">
        <f t="shared" si="22"/>
        <v>1699.3071312379325</v>
      </c>
      <c r="P92" s="17">
        <f t="shared" si="23"/>
        <v>2.1463479284851692E-3</v>
      </c>
      <c r="Q92" s="17">
        <v>2.4999999999999988E-3</v>
      </c>
      <c r="R92" s="4"/>
      <c r="S92" s="18">
        <f t="shared" si="24"/>
        <v>0</v>
      </c>
      <c r="T92" s="4"/>
      <c r="U92" s="16">
        <v>793419.56304400007</v>
      </c>
      <c r="V92" s="16">
        <f t="shared" si="25"/>
        <v>3398.6142532380763</v>
      </c>
      <c r="W92" s="17">
        <f t="shared" si="26"/>
        <v>4.2835019597942557E-3</v>
      </c>
      <c r="X92" s="17">
        <v>5.000000000000001E-3</v>
      </c>
      <c r="Y92" s="4"/>
      <c r="Z92" s="16">
        <v>793419.56304399995</v>
      </c>
      <c r="AA92" s="16">
        <f t="shared" si="27"/>
        <v>3398.6142532379599</v>
      </c>
      <c r="AB92" s="17">
        <f t="shared" si="28"/>
        <v>4.28350195979411E-3</v>
      </c>
      <c r="AC92" s="17">
        <v>5.000000000000001E-3</v>
      </c>
      <c r="AD92" s="4"/>
      <c r="AE92" s="18">
        <f t="shared" si="29"/>
        <v>0</v>
      </c>
      <c r="AF92" s="4"/>
      <c r="AG92" s="16">
        <v>791720.25592200004</v>
      </c>
      <c r="AH92" s="16">
        <f t="shared" si="30"/>
        <v>1699.3071312380489</v>
      </c>
      <c r="AI92" s="17">
        <f t="shared" si="31"/>
        <v>2.1463479284853158E-3</v>
      </c>
      <c r="AJ92" s="17">
        <v>2.4999999999999988E-3</v>
      </c>
      <c r="AK92" s="4"/>
      <c r="AL92" s="16">
        <v>791720.25592199992</v>
      </c>
      <c r="AM92" s="16">
        <f t="shared" si="32"/>
        <v>1699.3071312379325</v>
      </c>
      <c r="AN92" s="17">
        <f t="shared" si="33"/>
        <v>2.1463479284851692E-3</v>
      </c>
      <c r="AO92" s="17">
        <v>2.4999999999999988E-3</v>
      </c>
      <c r="AP92" s="4"/>
      <c r="AQ92" s="18">
        <f t="shared" si="34"/>
        <v>0</v>
      </c>
      <c r="AR92" s="4"/>
      <c r="AS92" s="16">
        <v>791720.25592200004</v>
      </c>
      <c r="AT92" s="16">
        <f t="shared" si="35"/>
        <v>1699.3071312380489</v>
      </c>
      <c r="AU92" s="17">
        <f t="shared" si="36"/>
        <v>2.1463479284853158E-3</v>
      </c>
      <c r="AV92" s="17">
        <v>2.4999999999999988E-3</v>
      </c>
      <c r="AW92" s="4"/>
      <c r="AX92" s="16">
        <v>791720.25592199992</v>
      </c>
      <c r="AY92" s="16">
        <f t="shared" si="37"/>
        <v>1699.3071312379325</v>
      </c>
      <c r="AZ92" s="17">
        <f t="shared" si="38"/>
        <v>2.1463479284851692E-3</v>
      </c>
      <c r="BA92" s="17">
        <v>2.4999999999999988E-3</v>
      </c>
      <c r="BB92" s="4"/>
      <c r="BC92" s="18">
        <f t="shared" si="39"/>
        <v>0</v>
      </c>
      <c r="BD92" s="4"/>
    </row>
    <row r="93" spans="1:56" x14ac:dyDescent="0.3">
      <c r="A93" s="2">
        <v>8912201</v>
      </c>
      <c r="B93" s="2" t="s">
        <v>69</v>
      </c>
      <c r="C93" s="2">
        <v>8912201</v>
      </c>
      <c r="D93" s="2" t="s">
        <v>105</v>
      </c>
      <c r="E93" s="9">
        <v>964513.73103999998</v>
      </c>
      <c r="G93" s="16">
        <v>934160.93208754319</v>
      </c>
      <c r="H93" s="4"/>
      <c r="I93" s="16">
        <v>936220.58918025007</v>
      </c>
      <c r="J93" s="16">
        <f t="shared" si="20"/>
        <v>2059.6570927068824</v>
      </c>
      <c r="K93" s="17">
        <f t="shared" si="21"/>
        <v>2.1999698751661804E-3</v>
      </c>
      <c r="L93" s="17">
        <v>2.4999999999999996E-3</v>
      </c>
      <c r="M93" s="4"/>
      <c r="N93" s="16">
        <v>936220.58918024995</v>
      </c>
      <c r="O93" s="16">
        <f t="shared" si="22"/>
        <v>2059.657092706766</v>
      </c>
      <c r="P93" s="17">
        <f t="shared" si="23"/>
        <v>2.1999698751660559E-3</v>
      </c>
      <c r="Q93" s="17">
        <v>2.4999999999999996E-3</v>
      </c>
      <c r="R93" s="4"/>
      <c r="S93" s="18">
        <f t="shared" si="24"/>
        <v>0</v>
      </c>
      <c r="T93" s="4"/>
      <c r="U93" s="16">
        <v>938280.24626050005</v>
      </c>
      <c r="V93" s="16">
        <f t="shared" si="25"/>
        <v>4119.3141729568597</v>
      </c>
      <c r="W93" s="17">
        <f t="shared" si="26"/>
        <v>4.3902812505904462E-3</v>
      </c>
      <c r="X93" s="17">
        <v>5.0000000000000001E-3</v>
      </c>
      <c r="Y93" s="4"/>
      <c r="Z93" s="16">
        <v>938280.24626050005</v>
      </c>
      <c r="AA93" s="16">
        <f t="shared" si="27"/>
        <v>4119.3141729568597</v>
      </c>
      <c r="AB93" s="17">
        <f t="shared" si="28"/>
        <v>4.3902812505904462E-3</v>
      </c>
      <c r="AC93" s="17">
        <v>5.0000000000000001E-3</v>
      </c>
      <c r="AD93" s="4"/>
      <c r="AE93" s="18">
        <f t="shared" si="29"/>
        <v>0</v>
      </c>
      <c r="AF93" s="4"/>
      <c r="AG93" s="16">
        <v>936220.58918025007</v>
      </c>
      <c r="AH93" s="16">
        <f t="shared" si="30"/>
        <v>2059.6570927068824</v>
      </c>
      <c r="AI93" s="17">
        <f t="shared" si="31"/>
        <v>2.1999698751661804E-3</v>
      </c>
      <c r="AJ93" s="17">
        <v>2.4999999999999996E-3</v>
      </c>
      <c r="AK93" s="4"/>
      <c r="AL93" s="16">
        <v>936220.58918024995</v>
      </c>
      <c r="AM93" s="16">
        <f t="shared" si="32"/>
        <v>2059.657092706766</v>
      </c>
      <c r="AN93" s="17">
        <f t="shared" si="33"/>
        <v>2.1999698751660559E-3</v>
      </c>
      <c r="AO93" s="17">
        <v>2.4999999999999996E-3</v>
      </c>
      <c r="AP93" s="4"/>
      <c r="AQ93" s="18">
        <f t="shared" si="34"/>
        <v>0</v>
      </c>
      <c r="AR93" s="4"/>
      <c r="AS93" s="16">
        <v>936220.58918025007</v>
      </c>
      <c r="AT93" s="16">
        <f t="shared" si="35"/>
        <v>2059.6570927068824</v>
      </c>
      <c r="AU93" s="17">
        <f t="shared" si="36"/>
        <v>2.1999698751661804E-3</v>
      </c>
      <c r="AV93" s="17">
        <v>2.4999999999999996E-3</v>
      </c>
      <c r="AW93" s="4"/>
      <c r="AX93" s="16">
        <v>936220.58918024995</v>
      </c>
      <c r="AY93" s="16">
        <f t="shared" si="37"/>
        <v>2059.657092706766</v>
      </c>
      <c r="AZ93" s="17">
        <f t="shared" si="38"/>
        <v>2.1999698751660559E-3</v>
      </c>
      <c r="BA93" s="17">
        <v>2.4999999999999996E-3</v>
      </c>
      <c r="BB93" s="4"/>
      <c r="BC93" s="18">
        <f t="shared" si="39"/>
        <v>0</v>
      </c>
      <c r="BD93" s="4"/>
    </row>
    <row r="94" spans="1:56" x14ac:dyDescent="0.3">
      <c r="A94" s="2">
        <v>8912299</v>
      </c>
      <c r="B94" s="2" t="s">
        <v>205</v>
      </c>
      <c r="C94" s="2">
        <v>8912299</v>
      </c>
      <c r="D94" s="2" t="s">
        <v>105</v>
      </c>
      <c r="E94" s="9">
        <v>1029885.53104</v>
      </c>
      <c r="G94" s="16">
        <v>1007796.8077863309</v>
      </c>
      <c r="H94" s="4"/>
      <c r="I94" s="16">
        <v>1010040.5545694999</v>
      </c>
      <c r="J94" s="16">
        <f t="shared" si="20"/>
        <v>2243.7467831689864</v>
      </c>
      <c r="K94" s="17">
        <f t="shared" si="21"/>
        <v>2.2214422708257664E-3</v>
      </c>
      <c r="L94" s="17">
        <v>2.5000000000000005E-3</v>
      </c>
      <c r="M94" s="4"/>
      <c r="N94" s="16">
        <v>1010040.5545694999</v>
      </c>
      <c r="O94" s="16">
        <f t="shared" si="22"/>
        <v>2243.7467831689864</v>
      </c>
      <c r="P94" s="17">
        <f t="shared" si="23"/>
        <v>2.2214422708257664E-3</v>
      </c>
      <c r="Q94" s="17">
        <v>2.5000000000000005E-3</v>
      </c>
      <c r="R94" s="4"/>
      <c r="S94" s="18">
        <f t="shared" si="24"/>
        <v>0</v>
      </c>
      <c r="T94" s="4"/>
      <c r="U94" s="16">
        <v>1012284.3013389999</v>
      </c>
      <c r="V94" s="16">
        <f t="shared" si="25"/>
        <v>4487.4935526689515</v>
      </c>
      <c r="W94" s="17">
        <f t="shared" si="26"/>
        <v>4.433036792858603E-3</v>
      </c>
      <c r="X94" s="17">
        <v>4.9999999999999992E-3</v>
      </c>
      <c r="Y94" s="4"/>
      <c r="Z94" s="16">
        <v>1012284.301339</v>
      </c>
      <c r="AA94" s="16">
        <f t="shared" si="27"/>
        <v>4487.4935526690679</v>
      </c>
      <c r="AB94" s="17">
        <f t="shared" si="28"/>
        <v>4.4330367928587175E-3</v>
      </c>
      <c r="AC94" s="17">
        <v>5.000000000000001E-3</v>
      </c>
      <c r="AD94" s="4"/>
      <c r="AE94" s="18">
        <f t="shared" si="29"/>
        <v>0</v>
      </c>
      <c r="AF94" s="4"/>
      <c r="AG94" s="16">
        <v>1010040.5545694999</v>
      </c>
      <c r="AH94" s="16">
        <f t="shared" si="30"/>
        <v>2243.7467831689864</v>
      </c>
      <c r="AI94" s="17">
        <f t="shared" si="31"/>
        <v>2.2214422708257664E-3</v>
      </c>
      <c r="AJ94" s="17">
        <v>2.5000000000000005E-3</v>
      </c>
      <c r="AK94" s="4"/>
      <c r="AL94" s="16">
        <v>1010040.5545694999</v>
      </c>
      <c r="AM94" s="16">
        <f t="shared" si="32"/>
        <v>2243.7467831689864</v>
      </c>
      <c r="AN94" s="17">
        <f t="shared" si="33"/>
        <v>2.2214422708257664E-3</v>
      </c>
      <c r="AO94" s="17">
        <v>2.5000000000000005E-3</v>
      </c>
      <c r="AP94" s="4"/>
      <c r="AQ94" s="18">
        <f t="shared" si="34"/>
        <v>0</v>
      </c>
      <c r="AR94" s="4"/>
      <c r="AS94" s="16">
        <v>1010040.5545694999</v>
      </c>
      <c r="AT94" s="16">
        <f t="shared" si="35"/>
        <v>2243.7467831689864</v>
      </c>
      <c r="AU94" s="17">
        <f t="shared" si="36"/>
        <v>2.2214422708257664E-3</v>
      </c>
      <c r="AV94" s="17">
        <v>2.5000000000000005E-3</v>
      </c>
      <c r="AW94" s="4"/>
      <c r="AX94" s="16">
        <v>1010040.5545694999</v>
      </c>
      <c r="AY94" s="16">
        <f t="shared" si="37"/>
        <v>2243.7467831689864</v>
      </c>
      <c r="AZ94" s="17">
        <f t="shared" si="38"/>
        <v>2.2214422708257664E-3</v>
      </c>
      <c r="BA94" s="17">
        <v>2.5000000000000005E-3</v>
      </c>
      <c r="BB94" s="4"/>
      <c r="BC94" s="18">
        <f t="shared" si="39"/>
        <v>0</v>
      </c>
      <c r="BD94" s="4"/>
    </row>
    <row r="95" spans="1:56" x14ac:dyDescent="0.3">
      <c r="A95" s="2">
        <v>8912742</v>
      </c>
      <c r="B95" s="2" t="s">
        <v>174</v>
      </c>
      <c r="C95" s="2">
        <v>8912742</v>
      </c>
      <c r="D95" s="2" t="s">
        <v>105</v>
      </c>
      <c r="E95" s="9">
        <v>443455.05404000002</v>
      </c>
      <c r="G95" s="16">
        <v>395775.71175788069</v>
      </c>
      <c r="H95" s="4"/>
      <c r="I95" s="16">
        <v>396489.40572924999</v>
      </c>
      <c r="J95" s="16">
        <f t="shared" si="20"/>
        <v>713.69397136929911</v>
      </c>
      <c r="K95" s="17">
        <f t="shared" si="21"/>
        <v>1.8000328913117493E-3</v>
      </c>
      <c r="L95" s="17">
        <v>2.5000000000000005E-3</v>
      </c>
      <c r="M95" s="4"/>
      <c r="N95" s="16">
        <v>396489.40572924999</v>
      </c>
      <c r="O95" s="16">
        <f t="shared" si="22"/>
        <v>713.69397136929911</v>
      </c>
      <c r="P95" s="17">
        <f t="shared" si="23"/>
        <v>1.8000328913117493E-3</v>
      </c>
      <c r="Q95" s="17">
        <v>2.4999999999999988E-3</v>
      </c>
      <c r="R95" s="4"/>
      <c r="S95" s="18">
        <f t="shared" si="24"/>
        <v>0</v>
      </c>
      <c r="T95" s="4"/>
      <c r="U95" s="16">
        <v>397203.0997585</v>
      </c>
      <c r="V95" s="16">
        <f t="shared" si="25"/>
        <v>1427.3880006193067</v>
      </c>
      <c r="W95" s="17">
        <f t="shared" si="26"/>
        <v>3.5935973346813265E-3</v>
      </c>
      <c r="X95" s="17">
        <v>4.9999999999999992E-3</v>
      </c>
      <c r="Y95" s="4"/>
      <c r="Z95" s="16">
        <v>397203.0997585</v>
      </c>
      <c r="AA95" s="16">
        <f t="shared" si="27"/>
        <v>1427.3880006193067</v>
      </c>
      <c r="AB95" s="17">
        <f t="shared" si="28"/>
        <v>3.5935973346813265E-3</v>
      </c>
      <c r="AC95" s="17">
        <v>5.000000000000001E-3</v>
      </c>
      <c r="AD95" s="4"/>
      <c r="AE95" s="18">
        <f t="shared" si="29"/>
        <v>0</v>
      </c>
      <c r="AF95" s="4"/>
      <c r="AG95" s="16">
        <v>396489.40572924999</v>
      </c>
      <c r="AH95" s="16">
        <f t="shared" si="30"/>
        <v>713.69397136929911</v>
      </c>
      <c r="AI95" s="17">
        <f t="shared" si="31"/>
        <v>1.8000328913117493E-3</v>
      </c>
      <c r="AJ95" s="17">
        <v>2.5000000000000005E-3</v>
      </c>
      <c r="AK95" s="4"/>
      <c r="AL95" s="16">
        <v>396489.40572924999</v>
      </c>
      <c r="AM95" s="16">
        <f t="shared" si="32"/>
        <v>713.69397136929911</v>
      </c>
      <c r="AN95" s="17">
        <f t="shared" si="33"/>
        <v>1.8000328913117493E-3</v>
      </c>
      <c r="AO95" s="17">
        <v>2.4999999999999988E-3</v>
      </c>
      <c r="AP95" s="4"/>
      <c r="AQ95" s="18">
        <f t="shared" si="34"/>
        <v>0</v>
      </c>
      <c r="AR95" s="4"/>
      <c r="AS95" s="16">
        <v>396489.40572924999</v>
      </c>
      <c r="AT95" s="16">
        <f t="shared" si="35"/>
        <v>713.69397136929911</v>
      </c>
      <c r="AU95" s="17">
        <f t="shared" si="36"/>
        <v>1.8000328913117493E-3</v>
      </c>
      <c r="AV95" s="17">
        <v>2.5000000000000005E-3</v>
      </c>
      <c r="AW95" s="4"/>
      <c r="AX95" s="16">
        <v>396489.40572924999</v>
      </c>
      <c r="AY95" s="16">
        <f t="shared" si="37"/>
        <v>713.69397136929911</v>
      </c>
      <c r="AZ95" s="17">
        <f t="shared" si="38"/>
        <v>1.8000328913117493E-3</v>
      </c>
      <c r="BA95" s="17">
        <v>2.4999999999999988E-3</v>
      </c>
      <c r="BB95" s="4"/>
      <c r="BC95" s="18">
        <f t="shared" si="39"/>
        <v>0</v>
      </c>
      <c r="BD95" s="4"/>
    </row>
    <row r="96" spans="1:56" x14ac:dyDescent="0.3">
      <c r="A96" s="2">
        <v>8912310</v>
      </c>
      <c r="B96" s="2" t="s">
        <v>118</v>
      </c>
      <c r="C96" s="2">
        <v>8912310</v>
      </c>
      <c r="D96" s="2" t="s">
        <v>105</v>
      </c>
      <c r="E96" s="9">
        <v>2002714.9349733335</v>
      </c>
      <c r="G96" s="16">
        <v>1992042.3372000866</v>
      </c>
      <c r="H96" s="4"/>
      <c r="I96" s="16">
        <v>1996746.6977929999</v>
      </c>
      <c r="J96" s="16">
        <f t="shared" si="20"/>
        <v>4704.3605929133482</v>
      </c>
      <c r="K96" s="17">
        <f t="shared" si="21"/>
        <v>2.3560127071265819E-3</v>
      </c>
      <c r="L96" s="17">
        <v>2.5000000000000001E-3</v>
      </c>
      <c r="M96" s="4"/>
      <c r="N96" s="16">
        <v>1996746.6977929999</v>
      </c>
      <c r="O96" s="16">
        <f t="shared" si="22"/>
        <v>4704.3605929133482</v>
      </c>
      <c r="P96" s="17">
        <f t="shared" si="23"/>
        <v>2.3560127071265819E-3</v>
      </c>
      <c r="Q96" s="17">
        <v>2.5000000000000001E-3</v>
      </c>
      <c r="R96" s="4"/>
      <c r="S96" s="18">
        <f t="shared" si="24"/>
        <v>0</v>
      </c>
      <c r="T96" s="4"/>
      <c r="U96" s="16">
        <v>2001451.0583859999</v>
      </c>
      <c r="V96" s="16">
        <f t="shared" si="25"/>
        <v>9408.7211859133095</v>
      </c>
      <c r="W96" s="17">
        <f t="shared" si="26"/>
        <v>4.7009499165573615E-3</v>
      </c>
      <c r="X96" s="17">
        <v>5.0000000000000001E-3</v>
      </c>
      <c r="Y96" s="4"/>
      <c r="Z96" s="16">
        <v>2001451.0583859999</v>
      </c>
      <c r="AA96" s="16">
        <f t="shared" si="27"/>
        <v>9408.7211859133095</v>
      </c>
      <c r="AB96" s="17">
        <f t="shared" si="28"/>
        <v>4.7009499165573615E-3</v>
      </c>
      <c r="AC96" s="17">
        <v>5.000000000000001E-3</v>
      </c>
      <c r="AD96" s="4"/>
      <c r="AE96" s="18">
        <f t="shared" si="29"/>
        <v>0</v>
      </c>
      <c r="AF96" s="4"/>
      <c r="AG96" s="16">
        <v>1996746.6977929999</v>
      </c>
      <c r="AH96" s="16">
        <f t="shared" si="30"/>
        <v>4704.3605929133482</v>
      </c>
      <c r="AI96" s="17">
        <f t="shared" si="31"/>
        <v>2.3560127071265819E-3</v>
      </c>
      <c r="AJ96" s="17">
        <v>2.5000000000000001E-3</v>
      </c>
      <c r="AK96" s="4"/>
      <c r="AL96" s="16">
        <v>1996746.6977929999</v>
      </c>
      <c r="AM96" s="16">
        <f t="shared" si="32"/>
        <v>4704.3605929133482</v>
      </c>
      <c r="AN96" s="17">
        <f t="shared" si="33"/>
        <v>2.3560127071265819E-3</v>
      </c>
      <c r="AO96" s="17">
        <v>2.5000000000000001E-3</v>
      </c>
      <c r="AP96" s="4"/>
      <c r="AQ96" s="18">
        <f t="shared" si="34"/>
        <v>0</v>
      </c>
      <c r="AR96" s="4"/>
      <c r="AS96" s="16">
        <v>1996746.6977929999</v>
      </c>
      <c r="AT96" s="16">
        <f t="shared" si="35"/>
        <v>4704.3605929133482</v>
      </c>
      <c r="AU96" s="17">
        <f t="shared" si="36"/>
        <v>2.3560127071265819E-3</v>
      </c>
      <c r="AV96" s="17">
        <v>2.5000000000000001E-3</v>
      </c>
      <c r="AW96" s="4"/>
      <c r="AX96" s="16">
        <v>1996746.6977929999</v>
      </c>
      <c r="AY96" s="16">
        <f t="shared" si="37"/>
        <v>4704.3605929133482</v>
      </c>
      <c r="AZ96" s="17">
        <f t="shared" si="38"/>
        <v>2.3560127071265819E-3</v>
      </c>
      <c r="BA96" s="17">
        <v>2.5000000000000001E-3</v>
      </c>
      <c r="BB96" s="4"/>
      <c r="BC96" s="18">
        <f t="shared" si="39"/>
        <v>0</v>
      </c>
      <c r="BD96" s="4"/>
    </row>
    <row r="97" spans="1:56" x14ac:dyDescent="0.3">
      <c r="A97" s="2">
        <v>8913781</v>
      </c>
      <c r="B97" s="2" t="s">
        <v>54</v>
      </c>
      <c r="C97" s="2">
        <v>8913781</v>
      </c>
      <c r="D97" s="2" t="s">
        <v>105</v>
      </c>
      <c r="E97" s="9">
        <v>912885.37563999998</v>
      </c>
      <c r="G97" s="16">
        <v>905230.03571345378</v>
      </c>
      <c r="H97" s="4"/>
      <c r="I97" s="16">
        <v>907217.36553924996</v>
      </c>
      <c r="J97" s="16">
        <f t="shared" si="20"/>
        <v>1987.3298257961869</v>
      </c>
      <c r="K97" s="17">
        <f t="shared" si="21"/>
        <v>2.1905773646814157E-3</v>
      </c>
      <c r="L97" s="17">
        <v>2.5000000000000005E-3</v>
      </c>
      <c r="M97" s="4"/>
      <c r="N97" s="16">
        <v>907217.36553924996</v>
      </c>
      <c r="O97" s="16">
        <f t="shared" si="22"/>
        <v>1987.3298257961869</v>
      </c>
      <c r="P97" s="17">
        <f t="shared" si="23"/>
        <v>2.1905773646814157E-3</v>
      </c>
      <c r="Q97" s="17">
        <v>2.5000000000000005E-3</v>
      </c>
      <c r="R97" s="4"/>
      <c r="S97" s="18">
        <f t="shared" si="24"/>
        <v>0</v>
      </c>
      <c r="T97" s="4"/>
      <c r="U97" s="16">
        <v>909204.69537849992</v>
      </c>
      <c r="V97" s="16">
        <f t="shared" si="25"/>
        <v>3974.6596650461433</v>
      </c>
      <c r="W97" s="17">
        <f t="shared" si="26"/>
        <v>4.3715784632980823E-3</v>
      </c>
      <c r="X97" s="17">
        <v>5.000000000000001E-3</v>
      </c>
      <c r="Y97" s="4"/>
      <c r="Z97" s="16">
        <v>909204.69537850004</v>
      </c>
      <c r="AA97" s="16">
        <f t="shared" si="27"/>
        <v>3974.6596650462598</v>
      </c>
      <c r="AB97" s="17">
        <f t="shared" si="28"/>
        <v>4.3715784632982098E-3</v>
      </c>
      <c r="AC97" s="17">
        <v>4.9999999999999992E-3</v>
      </c>
      <c r="AD97" s="4"/>
      <c r="AE97" s="18">
        <f t="shared" si="29"/>
        <v>0</v>
      </c>
      <c r="AF97" s="4"/>
      <c r="AG97" s="16">
        <v>907217.36553924996</v>
      </c>
      <c r="AH97" s="16">
        <f t="shared" si="30"/>
        <v>1987.3298257961869</v>
      </c>
      <c r="AI97" s="17">
        <f t="shared" si="31"/>
        <v>2.1905773646814157E-3</v>
      </c>
      <c r="AJ97" s="17">
        <v>2.5000000000000005E-3</v>
      </c>
      <c r="AK97" s="4"/>
      <c r="AL97" s="16">
        <v>907217.36553924996</v>
      </c>
      <c r="AM97" s="16">
        <f t="shared" si="32"/>
        <v>1987.3298257961869</v>
      </c>
      <c r="AN97" s="17">
        <f t="shared" si="33"/>
        <v>2.1905773646814157E-3</v>
      </c>
      <c r="AO97" s="17">
        <v>2.5000000000000005E-3</v>
      </c>
      <c r="AP97" s="4"/>
      <c r="AQ97" s="18">
        <f t="shared" si="34"/>
        <v>0</v>
      </c>
      <c r="AR97" s="4"/>
      <c r="AS97" s="16">
        <v>907217.36553924996</v>
      </c>
      <c r="AT97" s="16">
        <f t="shared" si="35"/>
        <v>1987.3298257961869</v>
      </c>
      <c r="AU97" s="17">
        <f t="shared" si="36"/>
        <v>2.1905773646814157E-3</v>
      </c>
      <c r="AV97" s="17">
        <v>2.5000000000000005E-3</v>
      </c>
      <c r="AW97" s="4"/>
      <c r="AX97" s="16">
        <v>907217.36553924996</v>
      </c>
      <c r="AY97" s="16">
        <f t="shared" si="37"/>
        <v>1987.3298257961869</v>
      </c>
      <c r="AZ97" s="17">
        <f t="shared" si="38"/>
        <v>2.1905773646814157E-3</v>
      </c>
      <c r="BA97" s="17">
        <v>2.5000000000000005E-3</v>
      </c>
      <c r="BB97" s="4"/>
      <c r="BC97" s="18">
        <f t="shared" si="39"/>
        <v>0</v>
      </c>
      <c r="BD97" s="4"/>
    </row>
    <row r="98" spans="1:56" x14ac:dyDescent="0.3">
      <c r="A98" s="2">
        <v>8912006</v>
      </c>
      <c r="B98" s="2" t="s">
        <v>185</v>
      </c>
      <c r="C98" s="2">
        <v>8912006</v>
      </c>
      <c r="D98" s="2" t="s">
        <v>105</v>
      </c>
      <c r="E98" s="9">
        <v>999608.25974000001</v>
      </c>
      <c r="G98" s="16">
        <v>979649.82835525135</v>
      </c>
      <c r="H98" s="4"/>
      <c r="I98" s="16">
        <v>981823.20772099996</v>
      </c>
      <c r="J98" s="16">
        <f t="shared" si="20"/>
        <v>2173.3793657486094</v>
      </c>
      <c r="K98" s="17">
        <f t="shared" si="21"/>
        <v>2.2136158003368445E-3</v>
      </c>
      <c r="L98" s="17">
        <v>2.4999999999999988E-3</v>
      </c>
      <c r="M98" s="4"/>
      <c r="N98" s="16">
        <v>981823.20772099996</v>
      </c>
      <c r="O98" s="16">
        <f t="shared" si="22"/>
        <v>2173.3793657486094</v>
      </c>
      <c r="P98" s="17">
        <f t="shared" si="23"/>
        <v>2.2136158003368445E-3</v>
      </c>
      <c r="Q98" s="17">
        <v>2.5000000000000022E-3</v>
      </c>
      <c r="R98" s="4"/>
      <c r="S98" s="18">
        <f t="shared" si="24"/>
        <v>0</v>
      </c>
      <c r="T98" s="4"/>
      <c r="U98" s="16">
        <v>983996.58704200003</v>
      </c>
      <c r="V98" s="16">
        <f t="shared" si="25"/>
        <v>4346.7586867486825</v>
      </c>
      <c r="W98" s="17">
        <f t="shared" si="26"/>
        <v>4.4174530115145098E-3</v>
      </c>
      <c r="X98" s="17">
        <v>5.000000000000001E-3</v>
      </c>
      <c r="Y98" s="4"/>
      <c r="Z98" s="16">
        <v>983996.58704200003</v>
      </c>
      <c r="AA98" s="16">
        <f t="shared" si="27"/>
        <v>4346.7586867486825</v>
      </c>
      <c r="AB98" s="17">
        <f t="shared" si="28"/>
        <v>4.4174530115145098E-3</v>
      </c>
      <c r="AC98" s="17">
        <v>4.9999999999999975E-3</v>
      </c>
      <c r="AD98" s="4"/>
      <c r="AE98" s="18">
        <f t="shared" si="29"/>
        <v>0</v>
      </c>
      <c r="AF98" s="4"/>
      <c r="AG98" s="16">
        <v>981823.20772099996</v>
      </c>
      <c r="AH98" s="16">
        <f t="shared" si="30"/>
        <v>2173.3793657486094</v>
      </c>
      <c r="AI98" s="17">
        <f t="shared" si="31"/>
        <v>2.2136158003368445E-3</v>
      </c>
      <c r="AJ98" s="17">
        <v>2.4999999999999988E-3</v>
      </c>
      <c r="AK98" s="4"/>
      <c r="AL98" s="16">
        <v>981823.20772099996</v>
      </c>
      <c r="AM98" s="16">
        <f t="shared" si="32"/>
        <v>2173.3793657486094</v>
      </c>
      <c r="AN98" s="17">
        <f t="shared" si="33"/>
        <v>2.2136158003368445E-3</v>
      </c>
      <c r="AO98" s="17">
        <v>2.5000000000000022E-3</v>
      </c>
      <c r="AP98" s="4"/>
      <c r="AQ98" s="18">
        <f t="shared" si="34"/>
        <v>0</v>
      </c>
      <c r="AR98" s="4"/>
      <c r="AS98" s="16">
        <v>981823.20772100007</v>
      </c>
      <c r="AT98" s="16">
        <f t="shared" si="35"/>
        <v>2173.3793657487258</v>
      </c>
      <c r="AU98" s="17">
        <f t="shared" si="36"/>
        <v>2.2136158003369629E-3</v>
      </c>
      <c r="AV98" s="17">
        <v>2.4999999999999988E-3</v>
      </c>
      <c r="AW98" s="4"/>
      <c r="AX98" s="16">
        <v>981823.20772100007</v>
      </c>
      <c r="AY98" s="16">
        <f t="shared" si="37"/>
        <v>2173.3793657487258</v>
      </c>
      <c r="AZ98" s="17">
        <f t="shared" si="38"/>
        <v>2.2136158003369629E-3</v>
      </c>
      <c r="BA98" s="17">
        <v>2.4999999999999988E-3</v>
      </c>
      <c r="BB98" s="4"/>
      <c r="BC98" s="18">
        <f t="shared" si="39"/>
        <v>0</v>
      </c>
      <c r="BD98" s="4"/>
    </row>
    <row r="99" spans="1:56" x14ac:dyDescent="0.3">
      <c r="A99" s="2">
        <v>8912745</v>
      </c>
      <c r="B99" s="2" t="s">
        <v>175</v>
      </c>
      <c r="C99" s="2">
        <v>8912745</v>
      </c>
      <c r="D99" s="2" t="s">
        <v>105</v>
      </c>
      <c r="E99" s="9">
        <v>447216.60564000002</v>
      </c>
      <c r="G99" s="16">
        <v>431520.35243319575</v>
      </c>
      <c r="H99" s="4"/>
      <c r="I99" s="16">
        <v>432323.40803099994</v>
      </c>
      <c r="J99" s="16">
        <f t="shared" si="20"/>
        <v>803.05559780419571</v>
      </c>
      <c r="K99" s="17">
        <f t="shared" si="21"/>
        <v>1.8575343895017877E-3</v>
      </c>
      <c r="L99" s="17">
        <v>2.5000000000000001E-3</v>
      </c>
      <c r="M99" s="4"/>
      <c r="N99" s="16">
        <v>432323.40803099994</v>
      </c>
      <c r="O99" s="16">
        <f t="shared" si="22"/>
        <v>803.05559780419571</v>
      </c>
      <c r="P99" s="17">
        <f t="shared" si="23"/>
        <v>1.8575343895017877E-3</v>
      </c>
      <c r="Q99" s="17">
        <v>2.4999999999999996E-3</v>
      </c>
      <c r="R99" s="4"/>
      <c r="S99" s="18">
        <f t="shared" si="24"/>
        <v>0</v>
      </c>
      <c r="T99" s="4"/>
      <c r="U99" s="16">
        <v>433126.46366199991</v>
      </c>
      <c r="V99" s="16">
        <f t="shared" si="25"/>
        <v>1606.1112288041622</v>
      </c>
      <c r="W99" s="17">
        <f t="shared" si="26"/>
        <v>3.7081807821780378E-3</v>
      </c>
      <c r="X99" s="17">
        <v>5.0000000000000001E-3</v>
      </c>
      <c r="Y99" s="4"/>
      <c r="Z99" s="16">
        <v>433126.46366199997</v>
      </c>
      <c r="AA99" s="16">
        <f t="shared" si="27"/>
        <v>1606.1112288042204</v>
      </c>
      <c r="AB99" s="17">
        <f t="shared" si="28"/>
        <v>3.7081807821781718E-3</v>
      </c>
      <c r="AC99" s="17">
        <v>5.0000000000000001E-3</v>
      </c>
      <c r="AD99" s="4"/>
      <c r="AE99" s="18">
        <f t="shared" si="29"/>
        <v>0</v>
      </c>
      <c r="AF99" s="4"/>
      <c r="AG99" s="16">
        <v>432323.40803099994</v>
      </c>
      <c r="AH99" s="16">
        <f t="shared" si="30"/>
        <v>803.05559780419571</v>
      </c>
      <c r="AI99" s="17">
        <f t="shared" si="31"/>
        <v>1.8575343895017877E-3</v>
      </c>
      <c r="AJ99" s="17">
        <v>2.5000000000000001E-3</v>
      </c>
      <c r="AK99" s="4"/>
      <c r="AL99" s="16">
        <v>432323.40803099994</v>
      </c>
      <c r="AM99" s="16">
        <f t="shared" si="32"/>
        <v>803.05559780419571</v>
      </c>
      <c r="AN99" s="17">
        <f t="shared" si="33"/>
        <v>1.8575343895017877E-3</v>
      </c>
      <c r="AO99" s="17">
        <v>2.4999999999999996E-3</v>
      </c>
      <c r="AP99" s="4"/>
      <c r="AQ99" s="18">
        <f t="shared" si="34"/>
        <v>0</v>
      </c>
      <c r="AR99" s="4"/>
      <c r="AS99" s="16">
        <v>432323.40803099994</v>
      </c>
      <c r="AT99" s="16">
        <f t="shared" si="35"/>
        <v>803.05559780419571</v>
      </c>
      <c r="AU99" s="17">
        <f t="shared" si="36"/>
        <v>1.8575343895017877E-3</v>
      </c>
      <c r="AV99" s="17">
        <v>2.5000000000000001E-3</v>
      </c>
      <c r="AW99" s="4"/>
      <c r="AX99" s="16">
        <v>432323.40803099994</v>
      </c>
      <c r="AY99" s="16">
        <f t="shared" si="37"/>
        <v>803.05559780419571</v>
      </c>
      <c r="AZ99" s="17">
        <f t="shared" si="38"/>
        <v>1.8575343895017877E-3</v>
      </c>
      <c r="BA99" s="17">
        <v>2.4999999999999996E-3</v>
      </c>
      <c r="BB99" s="4"/>
      <c r="BC99" s="18">
        <f t="shared" si="39"/>
        <v>0</v>
      </c>
      <c r="BD99" s="4"/>
    </row>
    <row r="100" spans="1:56" x14ac:dyDescent="0.3">
      <c r="A100" s="2">
        <v>8912361</v>
      </c>
      <c r="B100" s="2" t="s">
        <v>212</v>
      </c>
      <c r="C100" s="2">
        <v>8912361</v>
      </c>
      <c r="D100" s="2" t="s">
        <v>105</v>
      </c>
      <c r="E100" s="9">
        <v>868950.93084000004</v>
      </c>
      <c r="G100" s="16">
        <v>863236.61023930844</v>
      </c>
      <c r="H100" s="4"/>
      <c r="I100" s="16">
        <v>865118.95647550002</v>
      </c>
      <c r="J100" s="16">
        <f t="shared" si="20"/>
        <v>1882.3462361915736</v>
      </c>
      <c r="K100" s="17">
        <f t="shared" si="21"/>
        <v>2.1758235929313858E-3</v>
      </c>
      <c r="L100" s="17">
        <v>2.5000000000000001E-3</v>
      </c>
      <c r="M100" s="4"/>
      <c r="N100" s="16">
        <v>865118.9564754999</v>
      </c>
      <c r="O100" s="16">
        <f t="shared" si="22"/>
        <v>1882.3462361914571</v>
      </c>
      <c r="P100" s="17">
        <f t="shared" si="23"/>
        <v>2.1758235929312513E-3</v>
      </c>
      <c r="Q100" s="17">
        <v>2.5000000000000001E-3</v>
      </c>
      <c r="R100" s="4"/>
      <c r="S100" s="18">
        <f t="shared" si="24"/>
        <v>0</v>
      </c>
      <c r="T100" s="4"/>
      <c r="U100" s="16">
        <v>867001.30275099992</v>
      </c>
      <c r="V100" s="16">
        <f t="shared" si="25"/>
        <v>3764.692511691479</v>
      </c>
      <c r="W100" s="17">
        <f t="shared" si="26"/>
        <v>4.3421993712651746E-3</v>
      </c>
      <c r="X100" s="17">
        <v>5.0000000000000001E-3</v>
      </c>
      <c r="Y100" s="4"/>
      <c r="Z100" s="16">
        <v>867001.30275099992</v>
      </c>
      <c r="AA100" s="16">
        <f t="shared" si="27"/>
        <v>3764.692511691479</v>
      </c>
      <c r="AB100" s="17">
        <f t="shared" si="28"/>
        <v>4.3421993712651746E-3</v>
      </c>
      <c r="AC100" s="17">
        <v>5.000000000000001E-3</v>
      </c>
      <c r="AD100" s="4"/>
      <c r="AE100" s="18">
        <f t="shared" si="29"/>
        <v>0</v>
      </c>
      <c r="AF100" s="4"/>
      <c r="AG100" s="16">
        <v>865118.95647550002</v>
      </c>
      <c r="AH100" s="16">
        <f t="shared" si="30"/>
        <v>1882.3462361915736</v>
      </c>
      <c r="AI100" s="17">
        <f t="shared" si="31"/>
        <v>2.1758235929313858E-3</v>
      </c>
      <c r="AJ100" s="17">
        <v>2.5000000000000001E-3</v>
      </c>
      <c r="AK100" s="4"/>
      <c r="AL100" s="16">
        <v>865118.9564754999</v>
      </c>
      <c r="AM100" s="16">
        <f t="shared" si="32"/>
        <v>1882.3462361914571</v>
      </c>
      <c r="AN100" s="17">
        <f t="shared" si="33"/>
        <v>2.1758235929312513E-3</v>
      </c>
      <c r="AO100" s="17">
        <v>2.5000000000000001E-3</v>
      </c>
      <c r="AP100" s="4"/>
      <c r="AQ100" s="18">
        <f t="shared" si="34"/>
        <v>0</v>
      </c>
      <c r="AR100" s="4"/>
      <c r="AS100" s="16">
        <v>865118.95647550002</v>
      </c>
      <c r="AT100" s="16">
        <f t="shared" si="35"/>
        <v>1882.3462361915736</v>
      </c>
      <c r="AU100" s="17">
        <f t="shared" si="36"/>
        <v>2.1758235929313858E-3</v>
      </c>
      <c r="AV100" s="17">
        <v>2.5000000000000001E-3</v>
      </c>
      <c r="AW100" s="4"/>
      <c r="AX100" s="16">
        <v>865118.9564754999</v>
      </c>
      <c r="AY100" s="16">
        <f t="shared" si="37"/>
        <v>1882.3462361914571</v>
      </c>
      <c r="AZ100" s="17">
        <f t="shared" si="38"/>
        <v>2.1758235929312513E-3</v>
      </c>
      <c r="BA100" s="17">
        <v>2.5000000000000001E-3</v>
      </c>
      <c r="BB100" s="4"/>
      <c r="BC100" s="18">
        <f t="shared" si="39"/>
        <v>0</v>
      </c>
      <c r="BD100" s="4"/>
    </row>
    <row r="101" spans="1:56" x14ac:dyDescent="0.3">
      <c r="A101" s="2">
        <v>8912937</v>
      </c>
      <c r="B101" s="2" t="s">
        <v>252</v>
      </c>
      <c r="C101" s="2">
        <v>8912937</v>
      </c>
      <c r="D101" s="2" t="s">
        <v>105</v>
      </c>
      <c r="E101" s="9">
        <v>1382758.9475400001</v>
      </c>
      <c r="G101" s="16">
        <v>1374367.0301620164</v>
      </c>
      <c r="H101" s="4"/>
      <c r="I101" s="16">
        <v>1381715.1022142444</v>
      </c>
      <c r="J101" s="16">
        <f t="shared" si="20"/>
        <v>7348.0720522280317</v>
      </c>
      <c r="K101" s="17">
        <f t="shared" si="21"/>
        <v>5.3180804352883611E-3</v>
      </c>
      <c r="L101" s="17">
        <v>5.8130311082655074E-3</v>
      </c>
      <c r="M101" s="4"/>
      <c r="N101" s="16">
        <v>1377892.3453607243</v>
      </c>
      <c r="O101" s="16">
        <f t="shared" si="22"/>
        <v>3525.31519870786</v>
      </c>
      <c r="P101" s="17">
        <f t="shared" si="23"/>
        <v>2.5584837673112647E-3</v>
      </c>
      <c r="Q101" s="17">
        <v>2.7888630726543543E-3</v>
      </c>
      <c r="R101" s="4"/>
      <c r="S101" s="18">
        <f t="shared" si="24"/>
        <v>-3822.7568535201717</v>
      </c>
      <c r="T101" s="4"/>
      <c r="U101" s="16">
        <v>1380687.374851</v>
      </c>
      <c r="V101" s="16">
        <f t="shared" si="25"/>
        <v>6320.3446889836341</v>
      </c>
      <c r="W101" s="17">
        <f t="shared" si="26"/>
        <v>4.5776797876968403E-3</v>
      </c>
      <c r="X101" s="17">
        <v>5.0000000000000001E-3</v>
      </c>
      <c r="Y101" s="4"/>
      <c r="Z101" s="16">
        <v>1380687.3748509998</v>
      </c>
      <c r="AA101" s="16">
        <f t="shared" si="27"/>
        <v>6320.3446889834013</v>
      </c>
      <c r="AB101" s="17">
        <f t="shared" si="28"/>
        <v>4.5776797876966729E-3</v>
      </c>
      <c r="AC101" s="17">
        <v>5.0000000000000001E-3</v>
      </c>
      <c r="AD101" s="4"/>
      <c r="AE101" s="18">
        <f t="shared" si="29"/>
        <v>0</v>
      </c>
      <c r="AF101" s="4"/>
      <c r="AG101" s="16">
        <v>1381715.1022142444</v>
      </c>
      <c r="AH101" s="16">
        <f t="shared" si="30"/>
        <v>7348.0720522280317</v>
      </c>
      <c r="AI101" s="17">
        <f t="shared" si="31"/>
        <v>5.3180804352883611E-3</v>
      </c>
      <c r="AJ101" s="17">
        <v>5.8130311082655074E-3</v>
      </c>
      <c r="AK101" s="4"/>
      <c r="AL101" s="16">
        <v>1377892.3453607243</v>
      </c>
      <c r="AM101" s="16">
        <f t="shared" si="32"/>
        <v>3525.31519870786</v>
      </c>
      <c r="AN101" s="17">
        <f t="shared" si="33"/>
        <v>2.5584837673112647E-3</v>
      </c>
      <c r="AO101" s="17">
        <v>2.7888630726543543E-3</v>
      </c>
      <c r="AP101" s="4"/>
      <c r="AQ101" s="18">
        <f t="shared" si="34"/>
        <v>-3822.7568535201717</v>
      </c>
      <c r="AR101" s="4"/>
      <c r="AS101" s="16">
        <v>1377527.2025255</v>
      </c>
      <c r="AT101" s="16">
        <f t="shared" si="35"/>
        <v>3160.1723634835798</v>
      </c>
      <c r="AU101" s="17">
        <f t="shared" si="36"/>
        <v>2.2940907139182834E-3</v>
      </c>
      <c r="AV101" s="17">
        <v>2.5000000000000001E-3</v>
      </c>
      <c r="AW101" s="4"/>
      <c r="AX101" s="16">
        <v>1377527.2025254997</v>
      </c>
      <c r="AY101" s="16">
        <f t="shared" si="37"/>
        <v>3160.172363483347</v>
      </c>
      <c r="AZ101" s="17">
        <f t="shared" si="38"/>
        <v>2.2940907139181147E-3</v>
      </c>
      <c r="BA101" s="17">
        <v>2.5000000000000001E-3</v>
      </c>
      <c r="BB101" s="4"/>
      <c r="BC101" s="18">
        <f t="shared" si="39"/>
        <v>0</v>
      </c>
      <c r="BD101" s="4"/>
    </row>
    <row r="102" spans="1:56" x14ac:dyDescent="0.3">
      <c r="A102" s="2">
        <v>8913546</v>
      </c>
      <c r="B102" s="2" t="s">
        <v>294</v>
      </c>
      <c r="C102" s="2">
        <v>8913546</v>
      </c>
      <c r="D102" s="2" t="s">
        <v>105</v>
      </c>
      <c r="E102" s="9">
        <v>437978.04634</v>
      </c>
      <c r="G102" s="16">
        <v>442833.62716490607</v>
      </c>
      <c r="H102" s="4"/>
      <c r="I102" s="16">
        <v>443664.96601799998</v>
      </c>
      <c r="J102" s="16">
        <f t="shared" si="20"/>
        <v>831.33885309391189</v>
      </c>
      <c r="K102" s="17">
        <f t="shared" si="21"/>
        <v>1.8737987372664975E-3</v>
      </c>
      <c r="L102" s="17">
        <v>2.5000000000000022E-3</v>
      </c>
      <c r="M102" s="4"/>
      <c r="N102" s="16">
        <v>443664.96601799998</v>
      </c>
      <c r="O102" s="16">
        <f t="shared" si="22"/>
        <v>831.33885309391189</v>
      </c>
      <c r="P102" s="17">
        <f t="shared" si="23"/>
        <v>1.8737987372664975E-3</v>
      </c>
      <c r="Q102" s="17">
        <v>2.5000000000000022E-3</v>
      </c>
      <c r="R102" s="4"/>
      <c r="S102" s="18">
        <f t="shared" si="24"/>
        <v>0</v>
      </c>
      <c r="T102" s="4"/>
      <c r="U102" s="16">
        <v>444496.30483599997</v>
      </c>
      <c r="V102" s="16">
        <f t="shared" si="25"/>
        <v>1662.6776710939012</v>
      </c>
      <c r="W102" s="17">
        <f t="shared" si="26"/>
        <v>3.7405882861216537E-3</v>
      </c>
      <c r="X102" s="17">
        <v>4.9999999999999975E-3</v>
      </c>
      <c r="Y102" s="4"/>
      <c r="Z102" s="16">
        <v>444496.30483599997</v>
      </c>
      <c r="AA102" s="16">
        <f t="shared" si="27"/>
        <v>1662.6776710939012</v>
      </c>
      <c r="AB102" s="17">
        <f t="shared" si="28"/>
        <v>3.7405882861216537E-3</v>
      </c>
      <c r="AC102" s="17">
        <v>4.9999999999999975E-3</v>
      </c>
      <c r="AD102" s="4"/>
      <c r="AE102" s="18">
        <f t="shared" si="29"/>
        <v>0</v>
      </c>
      <c r="AF102" s="4"/>
      <c r="AG102" s="16">
        <v>443664.96601799998</v>
      </c>
      <c r="AH102" s="16">
        <f t="shared" si="30"/>
        <v>831.33885309391189</v>
      </c>
      <c r="AI102" s="17">
        <f t="shared" si="31"/>
        <v>1.8737987372664975E-3</v>
      </c>
      <c r="AJ102" s="17">
        <v>2.5000000000000022E-3</v>
      </c>
      <c r="AK102" s="4"/>
      <c r="AL102" s="16">
        <v>443664.96601799998</v>
      </c>
      <c r="AM102" s="16">
        <f t="shared" si="32"/>
        <v>831.33885309391189</v>
      </c>
      <c r="AN102" s="17">
        <f t="shared" si="33"/>
        <v>1.8737987372664975E-3</v>
      </c>
      <c r="AO102" s="17">
        <v>2.5000000000000022E-3</v>
      </c>
      <c r="AP102" s="4"/>
      <c r="AQ102" s="18">
        <f t="shared" si="34"/>
        <v>0</v>
      </c>
      <c r="AR102" s="4"/>
      <c r="AS102" s="16">
        <v>443664.96601799998</v>
      </c>
      <c r="AT102" s="16">
        <f t="shared" si="35"/>
        <v>831.33885309391189</v>
      </c>
      <c r="AU102" s="17">
        <f t="shared" si="36"/>
        <v>1.8737987372664975E-3</v>
      </c>
      <c r="AV102" s="17">
        <v>2.5000000000000022E-3</v>
      </c>
      <c r="AW102" s="4"/>
      <c r="AX102" s="16">
        <v>443664.96601799998</v>
      </c>
      <c r="AY102" s="16">
        <f t="shared" si="37"/>
        <v>831.33885309391189</v>
      </c>
      <c r="AZ102" s="17">
        <f t="shared" si="38"/>
        <v>1.8737987372664975E-3</v>
      </c>
      <c r="BA102" s="17">
        <v>2.5000000000000022E-3</v>
      </c>
      <c r="BB102" s="4"/>
      <c r="BC102" s="18">
        <f t="shared" si="39"/>
        <v>0</v>
      </c>
      <c r="BD102" s="4"/>
    </row>
    <row r="103" spans="1:56" x14ac:dyDescent="0.3">
      <c r="A103" s="2">
        <v>8914041</v>
      </c>
      <c r="B103" s="2" t="s">
        <v>59</v>
      </c>
      <c r="C103" s="2">
        <v>8914041</v>
      </c>
      <c r="D103" s="2" t="s">
        <v>106</v>
      </c>
      <c r="E103" s="9">
        <v>3751067.4959399998</v>
      </c>
      <c r="G103" s="16">
        <v>3612401.8516552672</v>
      </c>
      <c r="H103" s="4"/>
      <c r="I103" s="16">
        <v>3650924.9929687004</v>
      </c>
      <c r="J103" s="16">
        <f t="shared" si="20"/>
        <v>38523.141313433181</v>
      </c>
      <c r="K103" s="17">
        <f t="shared" si="21"/>
        <v>1.0551611273204659E-2</v>
      </c>
      <c r="L103" s="17">
        <v>1.0999999999999999E-2</v>
      </c>
      <c r="M103" s="4"/>
      <c r="N103" s="16">
        <v>3650924.9929687004</v>
      </c>
      <c r="O103" s="16">
        <f t="shared" si="22"/>
        <v>38523.141313433181</v>
      </c>
      <c r="P103" s="17">
        <f t="shared" si="23"/>
        <v>1.0551611273204659E-2</v>
      </c>
      <c r="Q103" s="17">
        <v>1.0999999999999999E-2</v>
      </c>
      <c r="R103" s="4"/>
      <c r="S103" s="18">
        <f t="shared" si="24"/>
        <v>0</v>
      </c>
      <c r="T103" s="4"/>
      <c r="U103" s="16">
        <v>3629912.3704585005</v>
      </c>
      <c r="V103" s="16">
        <f t="shared" si="25"/>
        <v>17510.518803233281</v>
      </c>
      <c r="W103" s="17">
        <f t="shared" si="26"/>
        <v>4.823950833011844E-3</v>
      </c>
      <c r="X103" s="17">
        <v>5.000000000000001E-3</v>
      </c>
      <c r="Y103" s="4"/>
      <c r="Z103" s="16">
        <v>3629912.3704585005</v>
      </c>
      <c r="AA103" s="16">
        <f t="shared" si="27"/>
        <v>17510.518803233281</v>
      </c>
      <c r="AB103" s="17">
        <f t="shared" si="28"/>
        <v>4.823950833011844E-3</v>
      </c>
      <c r="AC103" s="17">
        <v>5.000000000000001E-3</v>
      </c>
      <c r="AD103" s="4"/>
      <c r="AE103" s="18">
        <f t="shared" si="29"/>
        <v>0</v>
      </c>
      <c r="AF103" s="4"/>
      <c r="AG103" s="16">
        <v>3647422.8892170005</v>
      </c>
      <c r="AH103" s="16">
        <f t="shared" si="30"/>
        <v>35021.037561733276</v>
      </c>
      <c r="AI103" s="17">
        <f t="shared" si="31"/>
        <v>9.6015840842769151E-3</v>
      </c>
      <c r="AJ103" s="17">
        <v>9.9999999999999985E-3</v>
      </c>
      <c r="AK103" s="4"/>
      <c r="AL103" s="16">
        <v>3647422.8892170005</v>
      </c>
      <c r="AM103" s="16">
        <f t="shared" si="32"/>
        <v>35021.037561733276</v>
      </c>
      <c r="AN103" s="17">
        <f t="shared" si="33"/>
        <v>9.6015840842769151E-3</v>
      </c>
      <c r="AO103" s="17">
        <v>9.9999999999999985E-3</v>
      </c>
      <c r="AP103" s="4"/>
      <c r="AQ103" s="18">
        <f t="shared" si="34"/>
        <v>0</v>
      </c>
      <c r="AR103" s="4"/>
      <c r="AS103" s="16">
        <v>3621157.1110792505</v>
      </c>
      <c r="AT103" s="16">
        <f t="shared" si="35"/>
        <v>8755.2594239832833</v>
      </c>
      <c r="AU103" s="17">
        <f t="shared" si="36"/>
        <v>2.4178071139735399E-3</v>
      </c>
      <c r="AV103" s="17">
        <v>2.4999999999999988E-3</v>
      </c>
      <c r="AW103" s="4"/>
      <c r="AX103" s="16">
        <v>3621157.1110792505</v>
      </c>
      <c r="AY103" s="16">
        <f t="shared" si="37"/>
        <v>8755.2594239832833</v>
      </c>
      <c r="AZ103" s="17">
        <f t="shared" si="38"/>
        <v>2.4178071139735399E-3</v>
      </c>
      <c r="BA103" s="17">
        <v>2.4999999999999988E-3</v>
      </c>
      <c r="BB103" s="4"/>
      <c r="BC103" s="18">
        <f t="shared" si="39"/>
        <v>0</v>
      </c>
      <c r="BD103" s="4"/>
    </row>
    <row r="104" spans="1:56" x14ac:dyDescent="0.3">
      <c r="A104" s="2">
        <v>8912941</v>
      </c>
      <c r="B104" s="2" t="s">
        <v>253</v>
      </c>
      <c r="C104" s="2">
        <v>8912941</v>
      </c>
      <c r="D104" s="2" t="s">
        <v>105</v>
      </c>
      <c r="E104" s="9">
        <v>788769.70445799991</v>
      </c>
      <c r="G104" s="16">
        <v>788104.81154470961</v>
      </c>
      <c r="H104" s="4"/>
      <c r="I104" s="16">
        <v>789799.32827874995</v>
      </c>
      <c r="J104" s="16">
        <f t="shared" si="20"/>
        <v>1694.5167340403423</v>
      </c>
      <c r="K104" s="17">
        <f t="shared" si="21"/>
        <v>2.1455028807548992E-3</v>
      </c>
      <c r="L104" s="17">
        <v>2.5000000000000001E-3</v>
      </c>
      <c r="M104" s="4"/>
      <c r="N104" s="16">
        <v>789799.32827874995</v>
      </c>
      <c r="O104" s="16">
        <f t="shared" si="22"/>
        <v>1694.5167340403423</v>
      </c>
      <c r="P104" s="17">
        <f t="shared" si="23"/>
        <v>2.1455028807548992E-3</v>
      </c>
      <c r="Q104" s="17">
        <v>2.5000000000000001E-3</v>
      </c>
      <c r="R104" s="4"/>
      <c r="S104" s="18">
        <f t="shared" si="24"/>
        <v>0</v>
      </c>
      <c r="T104" s="4"/>
      <c r="U104" s="16">
        <v>791493.84505749994</v>
      </c>
      <c r="V104" s="16">
        <f t="shared" si="25"/>
        <v>3389.0335127903381</v>
      </c>
      <c r="W104" s="17">
        <f t="shared" si="26"/>
        <v>4.2818191625282115E-3</v>
      </c>
      <c r="X104" s="17">
        <v>5.0000000000000001E-3</v>
      </c>
      <c r="Y104" s="4"/>
      <c r="Z104" s="16">
        <v>791493.84505749994</v>
      </c>
      <c r="AA104" s="16">
        <f t="shared" si="27"/>
        <v>3389.0335127903381</v>
      </c>
      <c r="AB104" s="17">
        <f t="shared" si="28"/>
        <v>4.2818191625282115E-3</v>
      </c>
      <c r="AC104" s="17">
        <v>5.000000000000001E-3</v>
      </c>
      <c r="AD104" s="4"/>
      <c r="AE104" s="18">
        <f t="shared" si="29"/>
        <v>0</v>
      </c>
      <c r="AF104" s="4"/>
      <c r="AG104" s="16">
        <v>789799.32827874995</v>
      </c>
      <c r="AH104" s="16">
        <f t="shared" si="30"/>
        <v>1694.5167340403423</v>
      </c>
      <c r="AI104" s="17">
        <f t="shared" si="31"/>
        <v>2.1455028807548992E-3</v>
      </c>
      <c r="AJ104" s="17">
        <v>2.5000000000000001E-3</v>
      </c>
      <c r="AK104" s="4"/>
      <c r="AL104" s="16">
        <v>789799.32827874995</v>
      </c>
      <c r="AM104" s="16">
        <f t="shared" si="32"/>
        <v>1694.5167340403423</v>
      </c>
      <c r="AN104" s="17">
        <f t="shared" si="33"/>
        <v>2.1455028807548992E-3</v>
      </c>
      <c r="AO104" s="17">
        <v>2.5000000000000001E-3</v>
      </c>
      <c r="AP104" s="4"/>
      <c r="AQ104" s="18">
        <f t="shared" si="34"/>
        <v>0</v>
      </c>
      <c r="AR104" s="4"/>
      <c r="AS104" s="16">
        <v>789799.32827874995</v>
      </c>
      <c r="AT104" s="16">
        <f t="shared" si="35"/>
        <v>1694.5167340403423</v>
      </c>
      <c r="AU104" s="17">
        <f t="shared" si="36"/>
        <v>2.1455028807548992E-3</v>
      </c>
      <c r="AV104" s="17">
        <v>2.5000000000000001E-3</v>
      </c>
      <c r="AW104" s="4"/>
      <c r="AX104" s="16">
        <v>789799.32827874995</v>
      </c>
      <c r="AY104" s="16">
        <f t="shared" si="37"/>
        <v>1694.5167340403423</v>
      </c>
      <c r="AZ104" s="17">
        <f t="shared" si="38"/>
        <v>2.1455028807548992E-3</v>
      </c>
      <c r="BA104" s="17">
        <v>2.5000000000000001E-3</v>
      </c>
      <c r="BB104" s="4"/>
      <c r="BC104" s="18">
        <f t="shared" si="39"/>
        <v>0</v>
      </c>
      <c r="BD104" s="4"/>
    </row>
    <row r="105" spans="1:56" x14ac:dyDescent="0.3">
      <c r="A105" s="2">
        <v>8915401</v>
      </c>
      <c r="B105" s="2" t="s">
        <v>119</v>
      </c>
      <c r="C105" s="2">
        <v>8915401</v>
      </c>
      <c r="D105" s="2" t="s">
        <v>106</v>
      </c>
      <c r="E105" s="9">
        <v>6373964.5228399998</v>
      </c>
      <c r="G105" s="16">
        <v>6230082.2232814571</v>
      </c>
      <c r="H105" s="4"/>
      <c r="I105" s="16">
        <v>6245381.6836082498</v>
      </c>
      <c r="J105" s="16">
        <f t="shared" si="20"/>
        <v>15299.460326792672</v>
      </c>
      <c r="K105" s="17">
        <f t="shared" si="21"/>
        <v>2.4497238282406237E-3</v>
      </c>
      <c r="L105" s="17">
        <v>2.5000000000000001E-3</v>
      </c>
      <c r="M105" s="4"/>
      <c r="N105" s="16">
        <v>6245381.6836082498</v>
      </c>
      <c r="O105" s="16">
        <f t="shared" si="22"/>
        <v>15299.460326792672</v>
      </c>
      <c r="P105" s="17">
        <f t="shared" si="23"/>
        <v>2.4497238282406237E-3</v>
      </c>
      <c r="Q105" s="17">
        <v>2.5000000000000001E-3</v>
      </c>
      <c r="R105" s="4"/>
      <c r="S105" s="18">
        <f t="shared" si="24"/>
        <v>0</v>
      </c>
      <c r="T105" s="4"/>
      <c r="U105" s="16">
        <v>6260681.1439164998</v>
      </c>
      <c r="V105" s="16">
        <f t="shared" si="25"/>
        <v>30598.920635042712</v>
      </c>
      <c r="W105" s="17">
        <f t="shared" si="26"/>
        <v>4.8874746903179479E-3</v>
      </c>
      <c r="X105" s="17">
        <v>5.0000000000000001E-3</v>
      </c>
      <c r="Y105" s="4"/>
      <c r="Z105" s="16">
        <v>6260681.1439164998</v>
      </c>
      <c r="AA105" s="16">
        <f t="shared" si="27"/>
        <v>30598.920635042712</v>
      </c>
      <c r="AB105" s="17">
        <f t="shared" si="28"/>
        <v>4.8874746903179479E-3</v>
      </c>
      <c r="AC105" s="17">
        <v>5.0000000000000001E-3</v>
      </c>
      <c r="AD105" s="4"/>
      <c r="AE105" s="18">
        <f t="shared" si="29"/>
        <v>0</v>
      </c>
      <c r="AF105" s="4"/>
      <c r="AG105" s="16">
        <v>6245381.6836082498</v>
      </c>
      <c r="AH105" s="16">
        <f t="shared" si="30"/>
        <v>15299.460326792672</v>
      </c>
      <c r="AI105" s="17">
        <f t="shared" si="31"/>
        <v>2.4497238282406237E-3</v>
      </c>
      <c r="AJ105" s="17">
        <v>2.5000000000000001E-3</v>
      </c>
      <c r="AK105" s="4"/>
      <c r="AL105" s="16">
        <v>6245381.6836082498</v>
      </c>
      <c r="AM105" s="16">
        <f t="shared" si="32"/>
        <v>15299.460326792672</v>
      </c>
      <c r="AN105" s="17">
        <f t="shared" si="33"/>
        <v>2.4497238282406237E-3</v>
      </c>
      <c r="AO105" s="17">
        <v>2.5000000000000001E-3</v>
      </c>
      <c r="AP105" s="4"/>
      <c r="AQ105" s="18">
        <f t="shared" si="34"/>
        <v>0</v>
      </c>
      <c r="AR105" s="4"/>
      <c r="AS105" s="16">
        <v>6327869</v>
      </c>
      <c r="AT105" s="16">
        <f t="shared" si="35"/>
        <v>97786.776718542911</v>
      </c>
      <c r="AU105" s="17">
        <f t="shared" si="36"/>
        <v>1.5453350364639804E-2</v>
      </c>
      <c r="AV105" s="17">
        <v>2.5000000000000005E-3</v>
      </c>
      <c r="AW105" s="4"/>
      <c r="AX105" s="16">
        <v>6327869</v>
      </c>
      <c r="AY105" s="16">
        <f t="shared" si="37"/>
        <v>97786.776718542911</v>
      </c>
      <c r="AZ105" s="17">
        <f t="shared" si="38"/>
        <v>1.5453350364639804E-2</v>
      </c>
      <c r="BA105" s="17">
        <v>2.5000000000000005E-3</v>
      </c>
      <c r="BB105" s="4"/>
      <c r="BC105" s="18">
        <f t="shared" si="39"/>
        <v>0</v>
      </c>
      <c r="BD105" s="4"/>
    </row>
    <row r="106" spans="1:56" x14ac:dyDescent="0.3">
      <c r="A106" s="2">
        <v>8912414</v>
      </c>
      <c r="B106" s="2" t="s">
        <v>15</v>
      </c>
      <c r="C106" s="2">
        <v>8912414</v>
      </c>
      <c r="D106" s="2" t="s">
        <v>105</v>
      </c>
      <c r="E106" s="9">
        <v>792811.36603999999</v>
      </c>
      <c r="G106" s="16">
        <v>771357.54897181212</v>
      </c>
      <c r="H106" s="4"/>
      <c r="I106" s="16">
        <v>773010.19762250001</v>
      </c>
      <c r="J106" s="16">
        <f t="shared" si="20"/>
        <v>1652.6486506878864</v>
      </c>
      <c r="K106" s="17">
        <f t="shared" si="21"/>
        <v>2.1379390023195505E-3</v>
      </c>
      <c r="L106" s="17">
        <v>2.4999999999999988E-3</v>
      </c>
      <c r="M106" s="4"/>
      <c r="N106" s="16">
        <v>773010.19762250001</v>
      </c>
      <c r="O106" s="16">
        <f t="shared" si="22"/>
        <v>1652.6486506878864</v>
      </c>
      <c r="P106" s="17">
        <f t="shared" si="23"/>
        <v>2.1379390023195505E-3</v>
      </c>
      <c r="Q106" s="17">
        <v>2.4999999999999988E-3</v>
      </c>
      <c r="R106" s="4"/>
      <c r="S106" s="18">
        <f t="shared" si="24"/>
        <v>0</v>
      </c>
      <c r="T106" s="4"/>
      <c r="U106" s="16">
        <v>774662.84624499991</v>
      </c>
      <c r="V106" s="16">
        <f t="shared" si="25"/>
        <v>3305.2972731877817</v>
      </c>
      <c r="W106" s="17">
        <f t="shared" si="26"/>
        <v>4.2667559044679247E-3</v>
      </c>
      <c r="X106" s="17">
        <v>5.000000000000001E-3</v>
      </c>
      <c r="Y106" s="4"/>
      <c r="Z106" s="16">
        <v>774662.84624500002</v>
      </c>
      <c r="AA106" s="16">
        <f t="shared" si="27"/>
        <v>3305.2972731878981</v>
      </c>
      <c r="AB106" s="17">
        <f t="shared" si="28"/>
        <v>4.2667559044680748E-3</v>
      </c>
      <c r="AC106" s="17">
        <v>5.000000000000001E-3</v>
      </c>
      <c r="AD106" s="4"/>
      <c r="AE106" s="18">
        <f t="shared" si="29"/>
        <v>0</v>
      </c>
      <c r="AF106" s="4"/>
      <c r="AG106" s="16">
        <v>773010.19762250001</v>
      </c>
      <c r="AH106" s="16">
        <f t="shared" si="30"/>
        <v>1652.6486506878864</v>
      </c>
      <c r="AI106" s="17">
        <f t="shared" si="31"/>
        <v>2.1379390023195505E-3</v>
      </c>
      <c r="AJ106" s="17">
        <v>2.4999999999999988E-3</v>
      </c>
      <c r="AK106" s="4"/>
      <c r="AL106" s="16">
        <v>773010.19762250001</v>
      </c>
      <c r="AM106" s="16">
        <f t="shared" si="32"/>
        <v>1652.6486506878864</v>
      </c>
      <c r="AN106" s="17">
        <f t="shared" si="33"/>
        <v>2.1379390023195505E-3</v>
      </c>
      <c r="AO106" s="17">
        <v>2.4999999999999988E-3</v>
      </c>
      <c r="AP106" s="4"/>
      <c r="AQ106" s="18">
        <f t="shared" si="34"/>
        <v>0</v>
      </c>
      <c r="AR106" s="4"/>
      <c r="AS106" s="16">
        <v>773010.19762250001</v>
      </c>
      <c r="AT106" s="16">
        <f t="shared" si="35"/>
        <v>1652.6486506878864</v>
      </c>
      <c r="AU106" s="17">
        <f t="shared" si="36"/>
        <v>2.1379390023195505E-3</v>
      </c>
      <c r="AV106" s="17">
        <v>2.4999999999999988E-3</v>
      </c>
      <c r="AW106" s="4"/>
      <c r="AX106" s="16">
        <v>773010.19762250001</v>
      </c>
      <c r="AY106" s="16">
        <f t="shared" si="37"/>
        <v>1652.6486506878864</v>
      </c>
      <c r="AZ106" s="17">
        <f t="shared" si="38"/>
        <v>2.1379390023195505E-3</v>
      </c>
      <c r="BA106" s="17">
        <v>2.4999999999999988E-3</v>
      </c>
      <c r="BB106" s="4"/>
      <c r="BC106" s="18">
        <f t="shared" si="39"/>
        <v>0</v>
      </c>
      <c r="BD106" s="4"/>
    </row>
    <row r="107" spans="1:56" x14ac:dyDescent="0.3">
      <c r="A107" s="2">
        <v>8912748</v>
      </c>
      <c r="B107" s="2" t="s">
        <v>176</v>
      </c>
      <c r="C107" s="2">
        <v>8912748</v>
      </c>
      <c r="D107" s="2" t="s">
        <v>105</v>
      </c>
      <c r="E107" s="9">
        <v>780235.59424000001</v>
      </c>
      <c r="G107" s="16">
        <v>761979.95096285257</v>
      </c>
      <c r="H107" s="4"/>
      <c r="I107" s="16">
        <v>763609.15562750003</v>
      </c>
      <c r="J107" s="16">
        <f t="shared" si="20"/>
        <v>1629.2046646474628</v>
      </c>
      <c r="K107" s="17">
        <f t="shared" si="21"/>
        <v>2.1335583166347122E-3</v>
      </c>
      <c r="L107" s="17">
        <v>2.5000000000000001E-3</v>
      </c>
      <c r="M107" s="4"/>
      <c r="N107" s="16">
        <v>763609.15562750003</v>
      </c>
      <c r="O107" s="16">
        <f t="shared" si="22"/>
        <v>1629.2046646474628</v>
      </c>
      <c r="P107" s="17">
        <f t="shared" si="23"/>
        <v>2.1335583166347122E-3</v>
      </c>
      <c r="Q107" s="17">
        <v>2.5000000000000001E-3</v>
      </c>
      <c r="R107" s="4"/>
      <c r="S107" s="18">
        <f t="shared" si="24"/>
        <v>0</v>
      </c>
      <c r="T107" s="4"/>
      <c r="U107" s="16">
        <v>765238.36025500007</v>
      </c>
      <c r="V107" s="16">
        <f t="shared" si="25"/>
        <v>3258.4092921474949</v>
      </c>
      <c r="W107" s="17">
        <f t="shared" si="26"/>
        <v>4.2580318256153502E-3</v>
      </c>
      <c r="X107" s="17">
        <v>5.0000000000000001E-3</v>
      </c>
      <c r="Y107" s="4"/>
      <c r="Z107" s="16">
        <v>765238.36025500007</v>
      </c>
      <c r="AA107" s="16">
        <f t="shared" si="27"/>
        <v>3258.4092921474949</v>
      </c>
      <c r="AB107" s="17">
        <f t="shared" si="28"/>
        <v>4.2580318256153502E-3</v>
      </c>
      <c r="AC107" s="17">
        <v>4.9999999999999992E-3</v>
      </c>
      <c r="AD107" s="4"/>
      <c r="AE107" s="18">
        <f t="shared" si="29"/>
        <v>0</v>
      </c>
      <c r="AF107" s="4"/>
      <c r="AG107" s="16">
        <v>763609.15562750003</v>
      </c>
      <c r="AH107" s="16">
        <f t="shared" si="30"/>
        <v>1629.2046646474628</v>
      </c>
      <c r="AI107" s="17">
        <f t="shared" si="31"/>
        <v>2.1335583166347122E-3</v>
      </c>
      <c r="AJ107" s="17">
        <v>2.5000000000000001E-3</v>
      </c>
      <c r="AK107" s="4"/>
      <c r="AL107" s="16">
        <v>763609.15562750003</v>
      </c>
      <c r="AM107" s="16">
        <f t="shared" si="32"/>
        <v>1629.2046646474628</v>
      </c>
      <c r="AN107" s="17">
        <f t="shared" si="33"/>
        <v>2.1335583166347122E-3</v>
      </c>
      <c r="AO107" s="17">
        <v>2.5000000000000001E-3</v>
      </c>
      <c r="AP107" s="4"/>
      <c r="AQ107" s="18">
        <f t="shared" si="34"/>
        <v>0</v>
      </c>
      <c r="AR107" s="4"/>
      <c r="AS107" s="16">
        <v>763609.15562750003</v>
      </c>
      <c r="AT107" s="16">
        <f t="shared" si="35"/>
        <v>1629.2046646474628</v>
      </c>
      <c r="AU107" s="17">
        <f t="shared" si="36"/>
        <v>2.1335583166347122E-3</v>
      </c>
      <c r="AV107" s="17">
        <v>2.5000000000000001E-3</v>
      </c>
      <c r="AW107" s="4"/>
      <c r="AX107" s="16">
        <v>763609.15562750003</v>
      </c>
      <c r="AY107" s="16">
        <f t="shared" si="37"/>
        <v>1629.2046646474628</v>
      </c>
      <c r="AZ107" s="17">
        <f t="shared" si="38"/>
        <v>2.1335583166347122E-3</v>
      </c>
      <c r="BA107" s="17">
        <v>2.5000000000000001E-3</v>
      </c>
      <c r="BB107" s="4"/>
      <c r="BC107" s="18">
        <f t="shared" si="39"/>
        <v>0</v>
      </c>
      <c r="BD107" s="4"/>
    </row>
    <row r="108" spans="1:56" x14ac:dyDescent="0.3">
      <c r="A108" s="2">
        <v>8913795</v>
      </c>
      <c r="B108" s="2" t="s">
        <v>57</v>
      </c>
      <c r="C108" s="2">
        <v>8913795</v>
      </c>
      <c r="D108" s="2" t="s">
        <v>105</v>
      </c>
      <c r="E108" s="9">
        <v>1299395.21884</v>
      </c>
      <c r="G108" s="16">
        <v>1285312.2743883196</v>
      </c>
      <c r="H108" s="4"/>
      <c r="I108" s="16">
        <v>1288249.809836</v>
      </c>
      <c r="J108" s="16">
        <f t="shared" si="20"/>
        <v>2937.5354476803914</v>
      </c>
      <c r="K108" s="17">
        <f t="shared" si="21"/>
        <v>2.2802529643333328E-3</v>
      </c>
      <c r="L108" s="17">
        <v>2.4999999999999988E-3</v>
      </c>
      <c r="M108" s="4"/>
      <c r="N108" s="16">
        <v>1288249.809836</v>
      </c>
      <c r="O108" s="16">
        <f t="shared" si="22"/>
        <v>2937.5354476803914</v>
      </c>
      <c r="P108" s="17">
        <f t="shared" si="23"/>
        <v>2.2802529643333328E-3</v>
      </c>
      <c r="Q108" s="17">
        <v>2.4999999999999988E-3</v>
      </c>
      <c r="R108" s="4"/>
      <c r="S108" s="18">
        <f t="shared" si="24"/>
        <v>0</v>
      </c>
      <c r="T108" s="4"/>
      <c r="U108" s="16">
        <v>1291187.3452719999</v>
      </c>
      <c r="V108" s="16">
        <f t="shared" si="25"/>
        <v>5875.0708836803678</v>
      </c>
      <c r="W108" s="17">
        <f t="shared" si="26"/>
        <v>4.5501304711461008E-3</v>
      </c>
      <c r="X108" s="17">
        <v>5.000000000000001E-3</v>
      </c>
      <c r="Y108" s="4"/>
      <c r="Z108" s="16">
        <v>1291187.3452719999</v>
      </c>
      <c r="AA108" s="16">
        <f t="shared" si="27"/>
        <v>5875.0708836803678</v>
      </c>
      <c r="AB108" s="17">
        <f t="shared" si="28"/>
        <v>4.5501304711461008E-3</v>
      </c>
      <c r="AC108" s="17">
        <v>5.000000000000001E-3</v>
      </c>
      <c r="AD108" s="4"/>
      <c r="AE108" s="18">
        <f t="shared" si="29"/>
        <v>0</v>
      </c>
      <c r="AF108" s="4"/>
      <c r="AG108" s="16">
        <v>1288249.809836</v>
      </c>
      <c r="AH108" s="16">
        <f t="shared" si="30"/>
        <v>2937.5354476803914</v>
      </c>
      <c r="AI108" s="17">
        <f t="shared" si="31"/>
        <v>2.2802529643333328E-3</v>
      </c>
      <c r="AJ108" s="17">
        <v>2.4999999999999988E-3</v>
      </c>
      <c r="AK108" s="4"/>
      <c r="AL108" s="16">
        <v>1288249.809836</v>
      </c>
      <c r="AM108" s="16">
        <f t="shared" si="32"/>
        <v>2937.5354476803914</v>
      </c>
      <c r="AN108" s="17">
        <f t="shared" si="33"/>
        <v>2.2802529643333328E-3</v>
      </c>
      <c r="AO108" s="17">
        <v>2.4999999999999988E-3</v>
      </c>
      <c r="AP108" s="4"/>
      <c r="AQ108" s="18">
        <f t="shared" si="34"/>
        <v>0</v>
      </c>
      <c r="AR108" s="4"/>
      <c r="AS108" s="16">
        <v>1288249.809836</v>
      </c>
      <c r="AT108" s="16">
        <f t="shared" si="35"/>
        <v>2937.5354476803914</v>
      </c>
      <c r="AU108" s="17">
        <f t="shared" si="36"/>
        <v>2.2802529643333328E-3</v>
      </c>
      <c r="AV108" s="17">
        <v>2.5000000000000005E-3</v>
      </c>
      <c r="AW108" s="4"/>
      <c r="AX108" s="16">
        <v>1288249.809836</v>
      </c>
      <c r="AY108" s="16">
        <f t="shared" si="37"/>
        <v>2937.5354476803914</v>
      </c>
      <c r="AZ108" s="17">
        <f t="shared" si="38"/>
        <v>2.2802529643333328E-3</v>
      </c>
      <c r="BA108" s="17">
        <v>2.5000000000000005E-3</v>
      </c>
      <c r="BB108" s="4"/>
      <c r="BC108" s="18">
        <f t="shared" si="39"/>
        <v>0</v>
      </c>
      <c r="BD108" s="4"/>
    </row>
    <row r="109" spans="1:56" x14ac:dyDescent="0.3">
      <c r="A109" s="2">
        <v>8912919</v>
      </c>
      <c r="B109" s="2" t="s">
        <v>120</v>
      </c>
      <c r="C109" s="2">
        <v>8912919</v>
      </c>
      <c r="D109" s="2" t="s">
        <v>105</v>
      </c>
      <c r="E109" s="9">
        <v>1647213.8827399998</v>
      </c>
      <c r="G109" s="16">
        <v>1604193.2704610506</v>
      </c>
      <c r="H109" s="4"/>
      <c r="I109" s="16">
        <v>1620626.1173755003</v>
      </c>
      <c r="J109" s="16">
        <f t="shared" si="20"/>
        <v>16432.846914449707</v>
      </c>
      <c r="K109" s="17">
        <f t="shared" si="21"/>
        <v>1.0139813704262427E-2</v>
      </c>
      <c r="L109" s="17">
        <v>1.1000000000000001E-2</v>
      </c>
      <c r="M109" s="4"/>
      <c r="N109" s="16">
        <v>1620626.1173755</v>
      </c>
      <c r="O109" s="16">
        <f t="shared" si="22"/>
        <v>16432.846914449474</v>
      </c>
      <c r="P109" s="17">
        <f t="shared" si="23"/>
        <v>1.0139813704262285E-2</v>
      </c>
      <c r="Q109" s="17">
        <v>1.1000000000000001E-2</v>
      </c>
      <c r="R109" s="4"/>
      <c r="S109" s="18">
        <f t="shared" si="24"/>
        <v>0</v>
      </c>
      <c r="T109" s="4"/>
      <c r="U109" s="16">
        <v>1611662.7463525003</v>
      </c>
      <c r="V109" s="16">
        <f t="shared" si="25"/>
        <v>7469.4758914497215</v>
      </c>
      <c r="W109" s="17">
        <f t="shared" si="26"/>
        <v>4.634639541277831E-3</v>
      </c>
      <c r="X109" s="17">
        <v>5.000000000000001E-3</v>
      </c>
      <c r="Y109" s="4"/>
      <c r="Z109" s="16">
        <v>1611662.7463525</v>
      </c>
      <c r="AA109" s="16">
        <f t="shared" si="27"/>
        <v>7469.4758914494887</v>
      </c>
      <c r="AB109" s="17">
        <f t="shared" si="28"/>
        <v>4.634639541277687E-3</v>
      </c>
      <c r="AC109" s="17">
        <v>5.000000000000001E-3</v>
      </c>
      <c r="AD109" s="4"/>
      <c r="AE109" s="18">
        <f t="shared" si="29"/>
        <v>0</v>
      </c>
      <c r="AF109" s="4"/>
      <c r="AG109" s="16">
        <v>1619132.2222050002</v>
      </c>
      <c r="AH109" s="16">
        <f t="shared" si="30"/>
        <v>14938.95174394967</v>
      </c>
      <c r="AI109" s="17">
        <f t="shared" si="31"/>
        <v>9.2265174758891511E-3</v>
      </c>
      <c r="AJ109" s="17">
        <v>0.01</v>
      </c>
      <c r="AK109" s="4"/>
      <c r="AL109" s="16">
        <v>1619132.222205</v>
      </c>
      <c r="AM109" s="16">
        <f t="shared" si="32"/>
        <v>14938.951743949438</v>
      </c>
      <c r="AN109" s="17">
        <f t="shared" si="33"/>
        <v>9.2265174758890088E-3</v>
      </c>
      <c r="AO109" s="17">
        <v>0.01</v>
      </c>
      <c r="AP109" s="4"/>
      <c r="AQ109" s="18">
        <f t="shared" si="34"/>
        <v>0</v>
      </c>
      <c r="AR109" s="4"/>
      <c r="AS109" s="16">
        <v>1607928.0084262502</v>
      </c>
      <c r="AT109" s="16">
        <f t="shared" si="35"/>
        <v>3734.7379651996307</v>
      </c>
      <c r="AU109" s="17">
        <f t="shared" si="36"/>
        <v>2.322702226485241E-3</v>
      </c>
      <c r="AV109" s="17">
        <v>2.4999999999999988E-3</v>
      </c>
      <c r="AW109" s="4"/>
      <c r="AX109" s="16">
        <v>1607928.00842625</v>
      </c>
      <c r="AY109" s="16">
        <f t="shared" si="37"/>
        <v>3734.7379651993979</v>
      </c>
      <c r="AZ109" s="17">
        <f t="shared" si="38"/>
        <v>2.3227022264850966E-3</v>
      </c>
      <c r="BA109" s="17">
        <v>2.5000000000000005E-3</v>
      </c>
      <c r="BB109" s="4"/>
      <c r="BC109" s="18">
        <f t="shared" si="39"/>
        <v>0</v>
      </c>
      <c r="BD109" s="4"/>
    </row>
    <row r="110" spans="1:56" x14ac:dyDescent="0.3">
      <c r="A110" s="2">
        <v>8912931</v>
      </c>
      <c r="B110" s="2" t="s">
        <v>121</v>
      </c>
      <c r="C110" s="2">
        <v>8912931</v>
      </c>
      <c r="D110" s="2" t="s">
        <v>105</v>
      </c>
      <c r="E110" s="9">
        <v>1114781.45404</v>
      </c>
      <c r="G110" s="16">
        <v>1105373.6812283548</v>
      </c>
      <c r="H110" s="4"/>
      <c r="I110" s="16">
        <v>1107861.3701529999</v>
      </c>
      <c r="J110" s="16">
        <f t="shared" si="20"/>
        <v>2487.6889246450737</v>
      </c>
      <c r="K110" s="17">
        <f t="shared" si="21"/>
        <v>2.2454875597851332E-3</v>
      </c>
      <c r="L110" s="17">
        <v>2.4999999999999996E-3</v>
      </c>
      <c r="M110" s="4"/>
      <c r="N110" s="16">
        <v>1107861.3701530001</v>
      </c>
      <c r="O110" s="16">
        <f t="shared" si="22"/>
        <v>2487.6889246453065</v>
      </c>
      <c r="P110" s="17">
        <f t="shared" si="23"/>
        <v>2.2454875597853426E-3</v>
      </c>
      <c r="Q110" s="17">
        <v>2.5000000000000005E-3</v>
      </c>
      <c r="R110" s="4"/>
      <c r="S110" s="18">
        <f t="shared" si="24"/>
        <v>0</v>
      </c>
      <c r="T110" s="4"/>
      <c r="U110" s="16">
        <v>1110349.059106</v>
      </c>
      <c r="V110" s="16">
        <f t="shared" si="25"/>
        <v>4975.3778776451945</v>
      </c>
      <c r="W110" s="17">
        <f t="shared" si="26"/>
        <v>4.4809133099559979E-3</v>
      </c>
      <c r="X110" s="17">
        <v>5.0000000000000001E-3</v>
      </c>
      <c r="Y110" s="4"/>
      <c r="Z110" s="16">
        <v>1110349.059106</v>
      </c>
      <c r="AA110" s="16">
        <f t="shared" si="27"/>
        <v>4975.3778776451945</v>
      </c>
      <c r="AB110" s="17">
        <f t="shared" si="28"/>
        <v>4.4809133099559979E-3</v>
      </c>
      <c r="AC110" s="17">
        <v>5.000000000000001E-3</v>
      </c>
      <c r="AD110" s="4"/>
      <c r="AE110" s="18">
        <f t="shared" si="29"/>
        <v>0</v>
      </c>
      <c r="AF110" s="4"/>
      <c r="AG110" s="16">
        <v>1107861.3701529999</v>
      </c>
      <c r="AH110" s="16">
        <f t="shared" si="30"/>
        <v>2487.6889246450737</v>
      </c>
      <c r="AI110" s="17">
        <f t="shared" si="31"/>
        <v>2.2454875597851332E-3</v>
      </c>
      <c r="AJ110" s="17">
        <v>2.4999999999999996E-3</v>
      </c>
      <c r="AK110" s="4"/>
      <c r="AL110" s="16">
        <v>1107861.3701530001</v>
      </c>
      <c r="AM110" s="16">
        <f t="shared" si="32"/>
        <v>2487.6889246453065</v>
      </c>
      <c r="AN110" s="17">
        <f t="shared" si="33"/>
        <v>2.2454875597853426E-3</v>
      </c>
      <c r="AO110" s="17">
        <v>2.5000000000000005E-3</v>
      </c>
      <c r="AP110" s="4"/>
      <c r="AQ110" s="18">
        <f t="shared" si="34"/>
        <v>0</v>
      </c>
      <c r="AR110" s="4"/>
      <c r="AS110" s="16">
        <v>1107861.3701529999</v>
      </c>
      <c r="AT110" s="16">
        <f t="shared" si="35"/>
        <v>2487.6889246450737</v>
      </c>
      <c r="AU110" s="17">
        <f t="shared" si="36"/>
        <v>2.2454875597851332E-3</v>
      </c>
      <c r="AV110" s="17">
        <v>2.4999999999999996E-3</v>
      </c>
      <c r="AW110" s="4"/>
      <c r="AX110" s="16">
        <v>1107861.3701530001</v>
      </c>
      <c r="AY110" s="16">
        <f t="shared" si="37"/>
        <v>2487.6889246453065</v>
      </c>
      <c r="AZ110" s="17">
        <f t="shared" si="38"/>
        <v>2.2454875597853426E-3</v>
      </c>
      <c r="BA110" s="17">
        <v>2.5000000000000005E-3</v>
      </c>
      <c r="BB110" s="4"/>
      <c r="BC110" s="18">
        <f t="shared" si="39"/>
        <v>0</v>
      </c>
      <c r="BD110" s="4"/>
    </row>
    <row r="111" spans="1:56" x14ac:dyDescent="0.3">
      <c r="A111" s="2">
        <v>8913550</v>
      </c>
      <c r="B111" s="2" t="s">
        <v>319</v>
      </c>
      <c r="C111" s="2">
        <v>8913550</v>
      </c>
      <c r="D111" s="2" t="s">
        <v>105</v>
      </c>
      <c r="E111" s="9">
        <v>386753.22753999999</v>
      </c>
      <c r="G111" s="16">
        <v>381002.48326527508</v>
      </c>
      <c r="H111" s="4"/>
      <c r="I111" s="16">
        <v>381679.24425824994</v>
      </c>
      <c r="J111" s="16">
        <f t="shared" si="20"/>
        <v>676.7609929748578</v>
      </c>
      <c r="K111" s="17">
        <f t="shared" si="21"/>
        <v>1.773114475454555E-3</v>
      </c>
      <c r="L111" s="17">
        <v>2.5000000000000005E-3</v>
      </c>
      <c r="M111" s="4"/>
      <c r="N111" s="16">
        <v>381679.24425824994</v>
      </c>
      <c r="O111" s="16">
        <f t="shared" si="22"/>
        <v>676.7609929748578</v>
      </c>
      <c r="P111" s="17">
        <f t="shared" si="23"/>
        <v>1.773114475454555E-3</v>
      </c>
      <c r="Q111" s="17">
        <v>2.5000000000000005E-3</v>
      </c>
      <c r="R111" s="4"/>
      <c r="S111" s="18">
        <f t="shared" si="24"/>
        <v>0</v>
      </c>
      <c r="T111" s="4"/>
      <c r="U111" s="16">
        <v>382356.00521649991</v>
      </c>
      <c r="V111" s="16">
        <f t="shared" si="25"/>
        <v>1353.5219512248295</v>
      </c>
      <c r="W111" s="17">
        <f t="shared" si="26"/>
        <v>3.539952119905715E-3</v>
      </c>
      <c r="X111" s="17">
        <v>5.000000000000001E-3</v>
      </c>
      <c r="Y111" s="4"/>
      <c r="Z111" s="16">
        <v>382356.00521649997</v>
      </c>
      <c r="AA111" s="16">
        <f t="shared" si="27"/>
        <v>1353.5219512248877</v>
      </c>
      <c r="AB111" s="17">
        <f t="shared" si="28"/>
        <v>3.5399521199058668E-3</v>
      </c>
      <c r="AC111" s="17">
        <v>4.9999999999999992E-3</v>
      </c>
      <c r="AD111" s="4"/>
      <c r="AE111" s="18">
        <f t="shared" si="29"/>
        <v>0</v>
      </c>
      <c r="AF111" s="4"/>
      <c r="AG111" s="16">
        <v>381679.24425824994</v>
      </c>
      <c r="AH111" s="16">
        <f t="shared" si="30"/>
        <v>676.7609929748578</v>
      </c>
      <c r="AI111" s="17">
        <f t="shared" si="31"/>
        <v>1.773114475454555E-3</v>
      </c>
      <c r="AJ111" s="17">
        <v>2.5000000000000005E-3</v>
      </c>
      <c r="AK111" s="4"/>
      <c r="AL111" s="16">
        <v>381679.24425824994</v>
      </c>
      <c r="AM111" s="16">
        <f t="shared" si="32"/>
        <v>676.7609929748578</v>
      </c>
      <c r="AN111" s="17">
        <f t="shared" si="33"/>
        <v>1.773114475454555E-3</v>
      </c>
      <c r="AO111" s="17">
        <v>2.5000000000000005E-3</v>
      </c>
      <c r="AP111" s="4"/>
      <c r="AQ111" s="18">
        <f t="shared" si="34"/>
        <v>0</v>
      </c>
      <c r="AR111" s="4"/>
      <c r="AS111" s="16">
        <v>381679.24425824994</v>
      </c>
      <c r="AT111" s="16">
        <f t="shared" si="35"/>
        <v>676.7609929748578</v>
      </c>
      <c r="AU111" s="17">
        <f t="shared" si="36"/>
        <v>1.773114475454555E-3</v>
      </c>
      <c r="AV111" s="17">
        <v>2.5000000000000005E-3</v>
      </c>
      <c r="AW111" s="4"/>
      <c r="AX111" s="16">
        <v>381679.24425824994</v>
      </c>
      <c r="AY111" s="16">
        <f t="shared" si="37"/>
        <v>676.7609929748578</v>
      </c>
      <c r="AZ111" s="17">
        <f t="shared" si="38"/>
        <v>1.773114475454555E-3</v>
      </c>
      <c r="BA111" s="17">
        <v>2.5000000000000005E-3</v>
      </c>
      <c r="BB111" s="4"/>
      <c r="BC111" s="18">
        <f t="shared" si="39"/>
        <v>0</v>
      </c>
      <c r="BD111" s="4"/>
    </row>
    <row r="112" spans="1:56" x14ac:dyDescent="0.3">
      <c r="A112" s="2">
        <v>8912024</v>
      </c>
      <c r="B112" s="2" t="s">
        <v>122</v>
      </c>
      <c r="C112" s="2">
        <v>8912024</v>
      </c>
      <c r="D112" s="2" t="s">
        <v>105</v>
      </c>
      <c r="E112" s="9">
        <v>806431.57563999994</v>
      </c>
      <c r="G112" s="16">
        <v>789285.79450881609</v>
      </c>
      <c r="H112" s="4"/>
      <c r="I112" s="16">
        <v>796754.6591395</v>
      </c>
      <c r="J112" s="16">
        <f t="shared" si="20"/>
        <v>7468.8646306839073</v>
      </c>
      <c r="K112" s="17">
        <f t="shared" si="21"/>
        <v>9.3741085100780309E-3</v>
      </c>
      <c r="L112" s="17">
        <v>1.1000000000000001E-2</v>
      </c>
      <c r="M112" s="4"/>
      <c r="N112" s="16">
        <v>796754.6591395</v>
      </c>
      <c r="O112" s="16">
        <f t="shared" si="22"/>
        <v>7468.8646306839073</v>
      </c>
      <c r="P112" s="17">
        <f t="shared" si="23"/>
        <v>9.3741085100780309E-3</v>
      </c>
      <c r="Q112" s="17">
        <v>1.1000000000000001E-2</v>
      </c>
      <c r="R112" s="4"/>
      <c r="S112" s="18">
        <f t="shared" si="24"/>
        <v>0</v>
      </c>
      <c r="T112" s="4"/>
      <c r="U112" s="16">
        <v>792680.73297250003</v>
      </c>
      <c r="V112" s="16">
        <f t="shared" si="25"/>
        <v>3394.9384636839386</v>
      </c>
      <c r="W112" s="17">
        <f t="shared" si="26"/>
        <v>4.2828572998780297E-3</v>
      </c>
      <c r="X112" s="17">
        <v>5.000000000000001E-3</v>
      </c>
      <c r="Y112" s="4"/>
      <c r="Z112" s="16">
        <v>792680.73297249991</v>
      </c>
      <c r="AA112" s="16">
        <f t="shared" si="27"/>
        <v>3394.9384636838222</v>
      </c>
      <c r="AB112" s="17">
        <f t="shared" si="28"/>
        <v>4.2828572998778831E-3</v>
      </c>
      <c r="AC112" s="17">
        <v>5.000000000000001E-3</v>
      </c>
      <c r="AD112" s="4"/>
      <c r="AE112" s="18">
        <f t="shared" si="29"/>
        <v>0</v>
      </c>
      <c r="AF112" s="4"/>
      <c r="AG112" s="16">
        <v>796075.67144499999</v>
      </c>
      <c r="AH112" s="16">
        <f t="shared" si="30"/>
        <v>6789.8769361838931</v>
      </c>
      <c r="AI112" s="17">
        <f t="shared" si="31"/>
        <v>8.529185327142608E-3</v>
      </c>
      <c r="AJ112" s="17">
        <v>0.01</v>
      </c>
      <c r="AK112" s="4"/>
      <c r="AL112" s="16">
        <v>796075.67144499999</v>
      </c>
      <c r="AM112" s="16">
        <f t="shared" si="32"/>
        <v>6789.8769361838931</v>
      </c>
      <c r="AN112" s="17">
        <f t="shared" si="33"/>
        <v>8.529185327142608E-3</v>
      </c>
      <c r="AO112" s="17">
        <v>0.01</v>
      </c>
      <c r="AP112" s="4"/>
      <c r="AQ112" s="18">
        <f t="shared" si="34"/>
        <v>0</v>
      </c>
      <c r="AR112" s="4"/>
      <c r="AS112" s="16">
        <v>790983.26373625</v>
      </c>
      <c r="AT112" s="16">
        <f t="shared" si="35"/>
        <v>1697.4692274339031</v>
      </c>
      <c r="AU112" s="17">
        <f t="shared" si="36"/>
        <v>2.1460242020998272E-3</v>
      </c>
      <c r="AV112" s="17">
        <v>2.5000000000000005E-3</v>
      </c>
      <c r="AW112" s="4"/>
      <c r="AX112" s="16">
        <v>790983.26373625</v>
      </c>
      <c r="AY112" s="16">
        <f t="shared" si="37"/>
        <v>1697.4692274339031</v>
      </c>
      <c r="AZ112" s="17">
        <f t="shared" si="38"/>
        <v>2.1460242020998272E-3</v>
      </c>
      <c r="BA112" s="17">
        <v>2.5000000000000005E-3</v>
      </c>
      <c r="BB112" s="4"/>
      <c r="BC112" s="18">
        <f t="shared" si="39"/>
        <v>0</v>
      </c>
      <c r="BD112" s="4"/>
    </row>
    <row r="113" spans="1:56" x14ac:dyDescent="0.3">
      <c r="A113" s="2">
        <v>8912614</v>
      </c>
      <c r="B113" s="2" t="s">
        <v>225</v>
      </c>
      <c r="C113" s="2">
        <v>8912614</v>
      </c>
      <c r="D113" s="2" t="s">
        <v>105</v>
      </c>
      <c r="E113" s="9">
        <v>432263.18453999999</v>
      </c>
      <c r="G113" s="16">
        <v>430325.91430420231</v>
      </c>
      <c r="H113" s="4"/>
      <c r="I113" s="16">
        <v>431125.98383574997</v>
      </c>
      <c r="J113" s="16">
        <f t="shared" si="20"/>
        <v>800.06953154766234</v>
      </c>
      <c r="K113" s="17">
        <f t="shared" si="21"/>
        <v>1.8557673662566165E-3</v>
      </c>
      <c r="L113" s="17">
        <v>2.5000000000000001E-3</v>
      </c>
      <c r="M113" s="4"/>
      <c r="N113" s="16">
        <v>431125.98383574997</v>
      </c>
      <c r="O113" s="16">
        <f t="shared" si="22"/>
        <v>800.06953154766234</v>
      </c>
      <c r="P113" s="17">
        <f t="shared" si="23"/>
        <v>1.8557673662566165E-3</v>
      </c>
      <c r="Q113" s="17">
        <v>2.4999999999999996E-3</v>
      </c>
      <c r="R113" s="4"/>
      <c r="S113" s="18">
        <f t="shared" si="24"/>
        <v>0</v>
      </c>
      <c r="T113" s="4"/>
      <c r="U113" s="16">
        <v>431926.05337149993</v>
      </c>
      <c r="V113" s="16">
        <f t="shared" si="25"/>
        <v>1600.1390672976268</v>
      </c>
      <c r="W113" s="17">
        <f t="shared" si="26"/>
        <v>3.704659755546966E-3</v>
      </c>
      <c r="X113" s="17">
        <v>5.0000000000000001E-3</v>
      </c>
      <c r="Y113" s="4"/>
      <c r="Z113" s="16">
        <v>431926.05337149993</v>
      </c>
      <c r="AA113" s="16">
        <f t="shared" si="27"/>
        <v>1600.1390672976268</v>
      </c>
      <c r="AB113" s="17">
        <f t="shared" si="28"/>
        <v>3.704659755546966E-3</v>
      </c>
      <c r="AC113" s="17">
        <v>5.0000000000000001E-3</v>
      </c>
      <c r="AD113" s="4"/>
      <c r="AE113" s="18">
        <f t="shared" si="29"/>
        <v>0</v>
      </c>
      <c r="AF113" s="4"/>
      <c r="AG113" s="16">
        <v>431125.98383574997</v>
      </c>
      <c r="AH113" s="16">
        <f t="shared" si="30"/>
        <v>800.06953154766234</v>
      </c>
      <c r="AI113" s="17">
        <f t="shared" si="31"/>
        <v>1.8557673662566165E-3</v>
      </c>
      <c r="AJ113" s="17">
        <v>2.5000000000000001E-3</v>
      </c>
      <c r="AK113" s="4"/>
      <c r="AL113" s="16">
        <v>431125.98383574997</v>
      </c>
      <c r="AM113" s="16">
        <f t="shared" si="32"/>
        <v>800.06953154766234</v>
      </c>
      <c r="AN113" s="17">
        <f t="shared" si="33"/>
        <v>1.8557673662566165E-3</v>
      </c>
      <c r="AO113" s="17">
        <v>2.4999999999999996E-3</v>
      </c>
      <c r="AP113" s="4"/>
      <c r="AQ113" s="18">
        <f t="shared" si="34"/>
        <v>0</v>
      </c>
      <c r="AR113" s="4"/>
      <c r="AS113" s="16">
        <v>431125.98383574997</v>
      </c>
      <c r="AT113" s="16">
        <f t="shared" si="35"/>
        <v>800.06953154766234</v>
      </c>
      <c r="AU113" s="17">
        <f t="shared" si="36"/>
        <v>1.8557673662566165E-3</v>
      </c>
      <c r="AV113" s="17">
        <v>2.5000000000000001E-3</v>
      </c>
      <c r="AW113" s="4"/>
      <c r="AX113" s="16">
        <v>431125.98383574997</v>
      </c>
      <c r="AY113" s="16">
        <f t="shared" si="37"/>
        <v>800.06953154766234</v>
      </c>
      <c r="AZ113" s="17">
        <f t="shared" si="38"/>
        <v>1.8557673662566165E-3</v>
      </c>
      <c r="BA113" s="17">
        <v>2.4999999999999996E-3</v>
      </c>
      <c r="BB113" s="4"/>
      <c r="BC113" s="18">
        <f t="shared" si="39"/>
        <v>0</v>
      </c>
      <c r="BD113" s="4"/>
    </row>
    <row r="114" spans="1:56" x14ac:dyDescent="0.3">
      <c r="A114" s="2">
        <v>8913104</v>
      </c>
      <c r="B114" s="2" t="s">
        <v>269</v>
      </c>
      <c r="C114" s="2">
        <v>8913104</v>
      </c>
      <c r="D114" s="2" t="s">
        <v>105</v>
      </c>
      <c r="E114" s="9">
        <v>448812.49264000001</v>
      </c>
      <c r="G114" s="16">
        <v>428679.01396657375</v>
      </c>
      <c r="H114" s="4"/>
      <c r="I114" s="16">
        <v>429474.96628499997</v>
      </c>
      <c r="J114" s="16">
        <f t="shared" si="20"/>
        <v>795.95231842622161</v>
      </c>
      <c r="K114" s="17">
        <f t="shared" si="21"/>
        <v>1.8533148167197875E-3</v>
      </c>
      <c r="L114" s="17">
        <v>2.5000000000000022E-3</v>
      </c>
      <c r="M114" s="4"/>
      <c r="N114" s="16">
        <v>429474.96628499997</v>
      </c>
      <c r="O114" s="16">
        <f t="shared" si="22"/>
        <v>795.95231842622161</v>
      </c>
      <c r="P114" s="17">
        <f t="shared" si="23"/>
        <v>1.8533148167197875E-3</v>
      </c>
      <c r="Q114" s="17">
        <v>2.5000000000000022E-3</v>
      </c>
      <c r="R114" s="4"/>
      <c r="S114" s="18">
        <f t="shared" si="24"/>
        <v>0</v>
      </c>
      <c r="T114" s="4"/>
      <c r="U114" s="16">
        <v>430270.91856999998</v>
      </c>
      <c r="V114" s="16">
        <f t="shared" si="25"/>
        <v>1591.9046034262283</v>
      </c>
      <c r="W114" s="17">
        <f t="shared" si="26"/>
        <v>3.699772712310893E-3</v>
      </c>
      <c r="X114" s="17">
        <v>5.0000000000000044E-3</v>
      </c>
      <c r="Y114" s="4"/>
      <c r="Z114" s="16">
        <v>430270.91856999998</v>
      </c>
      <c r="AA114" s="16">
        <f t="shared" si="27"/>
        <v>1591.9046034262283</v>
      </c>
      <c r="AB114" s="17">
        <f t="shared" si="28"/>
        <v>3.699772712310893E-3</v>
      </c>
      <c r="AC114" s="17">
        <v>5.0000000000000044E-3</v>
      </c>
      <c r="AD114" s="4"/>
      <c r="AE114" s="18">
        <f t="shared" si="29"/>
        <v>0</v>
      </c>
      <c r="AF114" s="4"/>
      <c r="AG114" s="16">
        <v>429474.96628499997</v>
      </c>
      <c r="AH114" s="16">
        <f t="shared" si="30"/>
        <v>795.95231842622161</v>
      </c>
      <c r="AI114" s="17">
        <f t="shared" si="31"/>
        <v>1.8533148167197875E-3</v>
      </c>
      <c r="AJ114" s="17">
        <v>2.5000000000000022E-3</v>
      </c>
      <c r="AK114" s="4"/>
      <c r="AL114" s="16">
        <v>429474.96628499997</v>
      </c>
      <c r="AM114" s="16">
        <f t="shared" si="32"/>
        <v>795.95231842622161</v>
      </c>
      <c r="AN114" s="17">
        <f t="shared" si="33"/>
        <v>1.8533148167197875E-3</v>
      </c>
      <c r="AO114" s="17">
        <v>2.5000000000000022E-3</v>
      </c>
      <c r="AP114" s="4"/>
      <c r="AQ114" s="18">
        <f t="shared" si="34"/>
        <v>0</v>
      </c>
      <c r="AR114" s="4"/>
      <c r="AS114" s="16">
        <v>429474.96628499997</v>
      </c>
      <c r="AT114" s="16">
        <f t="shared" si="35"/>
        <v>795.95231842622161</v>
      </c>
      <c r="AU114" s="17">
        <f t="shared" si="36"/>
        <v>1.8533148167197875E-3</v>
      </c>
      <c r="AV114" s="17">
        <v>2.5000000000000022E-3</v>
      </c>
      <c r="AW114" s="4"/>
      <c r="AX114" s="16">
        <v>429474.96628499997</v>
      </c>
      <c r="AY114" s="16">
        <f t="shared" si="37"/>
        <v>795.95231842622161</v>
      </c>
      <c r="AZ114" s="17">
        <f t="shared" si="38"/>
        <v>1.8533148167197875E-3</v>
      </c>
      <c r="BA114" s="17">
        <v>2.5000000000000022E-3</v>
      </c>
      <c r="BB114" s="4"/>
      <c r="BC114" s="18">
        <f t="shared" si="39"/>
        <v>0</v>
      </c>
      <c r="BD114" s="4"/>
    </row>
    <row r="115" spans="1:56" x14ac:dyDescent="0.3">
      <c r="A115" s="2">
        <v>8914019</v>
      </c>
      <c r="B115" s="2" t="s">
        <v>92</v>
      </c>
      <c r="C115" s="2">
        <v>8914019</v>
      </c>
      <c r="D115" s="2" t="s">
        <v>106</v>
      </c>
      <c r="E115" s="9">
        <v>3144692.06684</v>
      </c>
      <c r="G115" s="16">
        <v>3068744.8371991133</v>
      </c>
      <c r="H115" s="4"/>
      <c r="I115" s="16">
        <v>3101287.7513092002</v>
      </c>
      <c r="J115" s="16">
        <f t="shared" si="20"/>
        <v>32542.914110086858</v>
      </c>
      <c r="K115" s="17">
        <f t="shared" si="21"/>
        <v>1.0493355251007894E-2</v>
      </c>
      <c r="L115" s="17">
        <v>1.1000000000000001E-2</v>
      </c>
      <c r="M115" s="4"/>
      <c r="N115" s="16">
        <v>3101287.7513092002</v>
      </c>
      <c r="O115" s="16">
        <f t="shared" si="22"/>
        <v>32542.914110086858</v>
      </c>
      <c r="P115" s="17">
        <f t="shared" si="23"/>
        <v>1.0493355251007894E-2</v>
      </c>
      <c r="Q115" s="17">
        <v>1.1000000000000001E-2</v>
      </c>
      <c r="R115" s="4"/>
      <c r="S115" s="18">
        <f t="shared" si="24"/>
        <v>0</v>
      </c>
      <c r="T115" s="4"/>
      <c r="U115" s="16">
        <v>3083537.0708860001</v>
      </c>
      <c r="V115" s="16">
        <f t="shared" si="25"/>
        <v>14792.233686886728</v>
      </c>
      <c r="W115" s="17">
        <f t="shared" si="26"/>
        <v>4.7971642133157293E-3</v>
      </c>
      <c r="X115" s="17">
        <v>5.000000000000001E-3</v>
      </c>
      <c r="Y115" s="4"/>
      <c r="Z115" s="16">
        <v>3083537.0708860001</v>
      </c>
      <c r="AA115" s="16">
        <f t="shared" si="27"/>
        <v>14792.233686886728</v>
      </c>
      <c r="AB115" s="17">
        <f t="shared" si="28"/>
        <v>4.7971642133157293E-3</v>
      </c>
      <c r="AC115" s="17">
        <v>5.000000000000001E-3</v>
      </c>
      <c r="AD115" s="4"/>
      <c r="AE115" s="18">
        <f t="shared" si="29"/>
        <v>0</v>
      </c>
      <c r="AF115" s="4"/>
      <c r="AG115" s="16">
        <v>3098329.3045720002</v>
      </c>
      <c r="AH115" s="16">
        <f t="shared" si="30"/>
        <v>29584.467372886837</v>
      </c>
      <c r="AI115" s="17">
        <f t="shared" si="31"/>
        <v>9.5485225954616854E-3</v>
      </c>
      <c r="AJ115" s="17">
        <v>0.01</v>
      </c>
      <c r="AK115" s="4"/>
      <c r="AL115" s="16">
        <v>3098329.3045720002</v>
      </c>
      <c r="AM115" s="16">
        <f t="shared" si="32"/>
        <v>29584.467372886837</v>
      </c>
      <c r="AN115" s="17">
        <f t="shared" si="33"/>
        <v>9.5485225954616854E-3</v>
      </c>
      <c r="AO115" s="17">
        <v>0.01</v>
      </c>
      <c r="AP115" s="4"/>
      <c r="AQ115" s="18">
        <f t="shared" si="34"/>
        <v>0</v>
      </c>
      <c r="AR115" s="4"/>
      <c r="AS115" s="16">
        <v>3076140.954043</v>
      </c>
      <c r="AT115" s="16">
        <f t="shared" si="35"/>
        <v>7396.1168438866735</v>
      </c>
      <c r="AU115" s="17">
        <f t="shared" si="36"/>
        <v>2.404349135616133E-3</v>
      </c>
      <c r="AV115" s="17">
        <v>2.5000000000000005E-3</v>
      </c>
      <c r="AW115" s="4"/>
      <c r="AX115" s="16">
        <v>3076140.954043</v>
      </c>
      <c r="AY115" s="16">
        <f t="shared" si="37"/>
        <v>7396.1168438866735</v>
      </c>
      <c r="AZ115" s="17">
        <f t="shared" si="38"/>
        <v>2.404349135616133E-3</v>
      </c>
      <c r="BA115" s="17">
        <v>2.5000000000000005E-3</v>
      </c>
      <c r="BB115" s="4"/>
      <c r="BC115" s="18">
        <f t="shared" si="39"/>
        <v>0</v>
      </c>
      <c r="BD115" s="4"/>
    </row>
    <row r="116" spans="1:56" x14ac:dyDescent="0.3">
      <c r="A116" s="2">
        <v>8912346</v>
      </c>
      <c r="B116" s="2" t="s">
        <v>211</v>
      </c>
      <c r="C116" s="2">
        <v>8912346</v>
      </c>
      <c r="D116" s="2" t="s">
        <v>105</v>
      </c>
      <c r="E116" s="9">
        <v>439839.81440000003</v>
      </c>
      <c r="G116" s="16">
        <v>436633.11276585271</v>
      </c>
      <c r="H116" s="4"/>
      <c r="I116" s="16">
        <v>438115.55853762117</v>
      </c>
      <c r="J116" s="16">
        <f t="shared" si="20"/>
        <v>1482.4457717684563</v>
      </c>
      <c r="K116" s="17">
        <f t="shared" si="21"/>
        <v>3.3836866618402873E-3</v>
      </c>
      <c r="L116" s="17">
        <v>4.5427112613555557E-3</v>
      </c>
      <c r="M116" s="4"/>
      <c r="N116" s="16">
        <v>437448.95033200004</v>
      </c>
      <c r="O116" s="16">
        <f t="shared" si="22"/>
        <v>815.83756614732556</v>
      </c>
      <c r="P116" s="17">
        <f t="shared" si="23"/>
        <v>1.8649891959465193E-3</v>
      </c>
      <c r="Q116" s="17">
        <v>2.5000000000000001E-3</v>
      </c>
      <c r="R116" s="4"/>
      <c r="S116" s="18">
        <f t="shared" si="24"/>
        <v>-666.60820562113076</v>
      </c>
      <c r="T116" s="4"/>
      <c r="U116" s="16">
        <v>438264.78786400001</v>
      </c>
      <c r="V116" s="16">
        <f t="shared" si="25"/>
        <v>1631.6750981473015</v>
      </c>
      <c r="W116" s="17">
        <f t="shared" si="26"/>
        <v>3.7230348942695213E-3</v>
      </c>
      <c r="X116" s="17">
        <v>5.0000000000000001E-3</v>
      </c>
      <c r="Y116" s="4"/>
      <c r="Z116" s="16">
        <v>438264.78786400001</v>
      </c>
      <c r="AA116" s="16">
        <f t="shared" si="27"/>
        <v>1631.6750981473015</v>
      </c>
      <c r="AB116" s="17">
        <f t="shared" si="28"/>
        <v>3.7230348942695213E-3</v>
      </c>
      <c r="AC116" s="17">
        <v>5.0000000000000001E-3</v>
      </c>
      <c r="AD116" s="4"/>
      <c r="AE116" s="18">
        <f t="shared" si="29"/>
        <v>0</v>
      </c>
      <c r="AF116" s="4"/>
      <c r="AG116" s="16">
        <v>438115.55853762117</v>
      </c>
      <c r="AH116" s="16">
        <f t="shared" si="30"/>
        <v>1482.4457717684563</v>
      </c>
      <c r="AI116" s="17">
        <f t="shared" si="31"/>
        <v>3.3836866618402873E-3</v>
      </c>
      <c r="AJ116" s="17">
        <v>4.5427112613555557E-3</v>
      </c>
      <c r="AK116" s="4"/>
      <c r="AL116" s="16">
        <v>437448.95033200004</v>
      </c>
      <c r="AM116" s="16">
        <f t="shared" si="32"/>
        <v>815.83756614732556</v>
      </c>
      <c r="AN116" s="17">
        <f t="shared" si="33"/>
        <v>1.8649891959465193E-3</v>
      </c>
      <c r="AO116" s="17">
        <v>2.5000000000000001E-3</v>
      </c>
      <c r="AP116" s="4"/>
      <c r="AQ116" s="18">
        <f t="shared" si="34"/>
        <v>-666.60820562113076</v>
      </c>
      <c r="AR116" s="4"/>
      <c r="AS116" s="16">
        <v>437448.95033199998</v>
      </c>
      <c r="AT116" s="16">
        <f t="shared" si="35"/>
        <v>815.83756614726735</v>
      </c>
      <c r="AU116" s="17">
        <f t="shared" si="36"/>
        <v>1.8649891959463863E-3</v>
      </c>
      <c r="AV116" s="17">
        <v>2.5000000000000001E-3</v>
      </c>
      <c r="AW116" s="4"/>
      <c r="AX116" s="16">
        <v>437448.95033200004</v>
      </c>
      <c r="AY116" s="16">
        <f t="shared" si="37"/>
        <v>815.83756614732556</v>
      </c>
      <c r="AZ116" s="17">
        <f t="shared" si="38"/>
        <v>1.8649891959465193E-3</v>
      </c>
      <c r="BA116" s="17">
        <v>2.5000000000000001E-3</v>
      </c>
      <c r="BB116" s="4"/>
      <c r="BC116" s="18">
        <f t="shared" si="39"/>
        <v>0</v>
      </c>
      <c r="BD116" s="4"/>
    </row>
    <row r="117" spans="1:56" x14ac:dyDescent="0.3">
      <c r="A117" s="2">
        <v>8913552</v>
      </c>
      <c r="B117" s="2" t="s">
        <v>123</v>
      </c>
      <c r="C117" s="2">
        <v>8913552</v>
      </c>
      <c r="D117" s="2" t="s">
        <v>105</v>
      </c>
      <c r="E117" s="9">
        <v>777232.42114000011</v>
      </c>
      <c r="G117" s="16">
        <v>759804.69292182801</v>
      </c>
      <c r="H117" s="4"/>
      <c r="I117" s="16">
        <v>766949.26542189997</v>
      </c>
      <c r="J117" s="16">
        <f t="shared" si="20"/>
        <v>7144.572500071954</v>
      </c>
      <c r="K117" s="17">
        <f t="shared" si="21"/>
        <v>9.315573822398426E-3</v>
      </c>
      <c r="L117" s="17">
        <v>1.1000000000000001E-2</v>
      </c>
      <c r="M117" s="4"/>
      <c r="N117" s="16">
        <v>766949.26542189997</v>
      </c>
      <c r="O117" s="16">
        <f t="shared" si="22"/>
        <v>7144.572500071954</v>
      </c>
      <c r="P117" s="17">
        <f t="shared" si="23"/>
        <v>9.315573822398426E-3</v>
      </c>
      <c r="Q117" s="17">
        <v>1.1000000000000001E-2</v>
      </c>
      <c r="R117" s="4"/>
      <c r="S117" s="18">
        <f t="shared" si="24"/>
        <v>0</v>
      </c>
      <c r="T117" s="4"/>
      <c r="U117" s="16">
        <v>763052.22586449992</v>
      </c>
      <c r="V117" s="16">
        <f t="shared" si="25"/>
        <v>3247.5329426719109</v>
      </c>
      <c r="W117" s="17">
        <f t="shared" si="26"/>
        <v>4.2559772877834396E-3</v>
      </c>
      <c r="X117" s="17">
        <v>5.000000000000001E-3</v>
      </c>
      <c r="Y117" s="4"/>
      <c r="Z117" s="16">
        <v>763052.22586449992</v>
      </c>
      <c r="AA117" s="16">
        <f t="shared" si="27"/>
        <v>3247.5329426719109</v>
      </c>
      <c r="AB117" s="17">
        <f t="shared" si="28"/>
        <v>4.2559772877834396E-3</v>
      </c>
      <c r="AC117" s="17">
        <v>5.000000000000001E-3</v>
      </c>
      <c r="AD117" s="4"/>
      <c r="AE117" s="18">
        <f t="shared" si="29"/>
        <v>0</v>
      </c>
      <c r="AF117" s="4"/>
      <c r="AG117" s="16">
        <v>766299.75882899994</v>
      </c>
      <c r="AH117" s="16">
        <f t="shared" si="30"/>
        <v>6495.0659071719274</v>
      </c>
      <c r="AI117" s="17">
        <f t="shared" si="31"/>
        <v>8.4758814450068276E-3</v>
      </c>
      <c r="AJ117" s="17">
        <v>0.01</v>
      </c>
      <c r="AK117" s="4"/>
      <c r="AL117" s="16">
        <v>766299.75882899994</v>
      </c>
      <c r="AM117" s="16">
        <f t="shared" si="32"/>
        <v>6495.0659071719274</v>
      </c>
      <c r="AN117" s="17">
        <f t="shared" si="33"/>
        <v>8.4758814450068276E-3</v>
      </c>
      <c r="AO117" s="17">
        <v>0.01</v>
      </c>
      <c r="AP117" s="4"/>
      <c r="AQ117" s="18">
        <f t="shared" si="34"/>
        <v>0</v>
      </c>
      <c r="AR117" s="4"/>
      <c r="AS117" s="16">
        <v>761428.45938224997</v>
      </c>
      <c r="AT117" s="16">
        <f t="shared" si="35"/>
        <v>1623.7664604219608</v>
      </c>
      <c r="AU117" s="17">
        <f t="shared" si="36"/>
        <v>2.1325266220536716E-3</v>
      </c>
      <c r="AV117" s="17">
        <v>2.4999999999999988E-3</v>
      </c>
      <c r="AW117" s="4"/>
      <c r="AX117" s="16">
        <v>761428.45938224986</v>
      </c>
      <c r="AY117" s="16">
        <f t="shared" si="37"/>
        <v>1623.7664604218444</v>
      </c>
      <c r="AZ117" s="17">
        <f t="shared" si="38"/>
        <v>2.132526622053519E-3</v>
      </c>
      <c r="BA117" s="17">
        <v>2.4999999999999988E-3</v>
      </c>
      <c r="BB117" s="4"/>
      <c r="BC117" s="18">
        <f t="shared" si="39"/>
        <v>0</v>
      </c>
      <c r="BD117" s="4"/>
    </row>
    <row r="118" spans="1:56" x14ac:dyDescent="0.3">
      <c r="A118" s="2">
        <v>8912685</v>
      </c>
      <c r="B118" s="2" t="s">
        <v>227</v>
      </c>
      <c r="C118" s="2">
        <v>8912685</v>
      </c>
      <c r="D118" s="2" t="s">
        <v>105</v>
      </c>
      <c r="E118" s="9">
        <v>849569.7556400001</v>
      </c>
      <c r="G118" s="16">
        <v>838505.93863013922</v>
      </c>
      <c r="H118" s="4"/>
      <c r="I118" s="16">
        <v>840326.45819649997</v>
      </c>
      <c r="J118" s="16">
        <f t="shared" si="20"/>
        <v>1820.5195663607446</v>
      </c>
      <c r="K118" s="17">
        <f t="shared" si="21"/>
        <v>2.1664432300131605E-3</v>
      </c>
      <c r="L118" s="17">
        <v>2.5000000000000001E-3</v>
      </c>
      <c r="M118" s="4"/>
      <c r="N118" s="16">
        <v>840326.45819649997</v>
      </c>
      <c r="O118" s="16">
        <f t="shared" si="22"/>
        <v>1820.5195663607446</v>
      </c>
      <c r="P118" s="17">
        <f t="shared" si="23"/>
        <v>2.1664432300131605E-3</v>
      </c>
      <c r="Q118" s="17">
        <v>2.5000000000000005E-3</v>
      </c>
      <c r="R118" s="4"/>
      <c r="S118" s="18">
        <f t="shared" si="24"/>
        <v>0</v>
      </c>
      <c r="T118" s="4"/>
      <c r="U118" s="16">
        <v>842146.97779299994</v>
      </c>
      <c r="V118" s="16">
        <f t="shared" si="25"/>
        <v>3641.0391628607176</v>
      </c>
      <c r="W118" s="17">
        <f t="shared" si="26"/>
        <v>4.3235198354599881E-3</v>
      </c>
      <c r="X118" s="17">
        <v>5.000000000000001E-3</v>
      </c>
      <c r="Y118" s="4"/>
      <c r="Z118" s="16">
        <v>842146.97779299994</v>
      </c>
      <c r="AA118" s="16">
        <f t="shared" si="27"/>
        <v>3641.0391628607176</v>
      </c>
      <c r="AB118" s="17">
        <f t="shared" si="28"/>
        <v>4.3235198354599881E-3</v>
      </c>
      <c r="AC118" s="17">
        <v>5.0000000000000001E-3</v>
      </c>
      <c r="AD118" s="4"/>
      <c r="AE118" s="18">
        <f t="shared" si="29"/>
        <v>0</v>
      </c>
      <c r="AF118" s="4"/>
      <c r="AG118" s="16">
        <v>840326.45819649997</v>
      </c>
      <c r="AH118" s="16">
        <f t="shared" si="30"/>
        <v>1820.5195663607446</v>
      </c>
      <c r="AI118" s="17">
        <f t="shared" si="31"/>
        <v>2.1664432300131605E-3</v>
      </c>
      <c r="AJ118" s="17">
        <v>2.5000000000000001E-3</v>
      </c>
      <c r="AK118" s="4"/>
      <c r="AL118" s="16">
        <v>840326.45819649997</v>
      </c>
      <c r="AM118" s="16">
        <f t="shared" si="32"/>
        <v>1820.5195663607446</v>
      </c>
      <c r="AN118" s="17">
        <f t="shared" si="33"/>
        <v>2.1664432300131605E-3</v>
      </c>
      <c r="AO118" s="17">
        <v>2.5000000000000005E-3</v>
      </c>
      <c r="AP118" s="4"/>
      <c r="AQ118" s="18">
        <f t="shared" si="34"/>
        <v>0</v>
      </c>
      <c r="AR118" s="4"/>
      <c r="AS118" s="16">
        <v>840326.45819649997</v>
      </c>
      <c r="AT118" s="16">
        <f t="shared" si="35"/>
        <v>1820.5195663607446</v>
      </c>
      <c r="AU118" s="17">
        <f t="shared" si="36"/>
        <v>2.1664432300131605E-3</v>
      </c>
      <c r="AV118" s="17">
        <v>2.5000000000000001E-3</v>
      </c>
      <c r="AW118" s="4"/>
      <c r="AX118" s="16">
        <v>840326.45819649997</v>
      </c>
      <c r="AY118" s="16">
        <f t="shared" si="37"/>
        <v>1820.5195663607446</v>
      </c>
      <c r="AZ118" s="17">
        <f t="shared" si="38"/>
        <v>2.1664432300131605E-3</v>
      </c>
      <c r="BA118" s="17">
        <v>2.5000000000000005E-3</v>
      </c>
      <c r="BB118" s="4"/>
      <c r="BC118" s="18">
        <f t="shared" si="39"/>
        <v>0</v>
      </c>
      <c r="BD118" s="4"/>
    </row>
    <row r="119" spans="1:56" x14ac:dyDescent="0.3">
      <c r="A119" s="2">
        <v>8912165</v>
      </c>
      <c r="B119" s="2" t="s">
        <v>190</v>
      </c>
      <c r="C119" s="2">
        <v>8912165</v>
      </c>
      <c r="D119" s="2" t="s">
        <v>105</v>
      </c>
      <c r="E119" s="9">
        <v>621102.07024000003</v>
      </c>
      <c r="G119" s="16">
        <v>617750.3820155015</v>
      </c>
      <c r="H119" s="4"/>
      <c r="I119" s="16">
        <v>620290.79457593255</v>
      </c>
      <c r="J119" s="16">
        <f t="shared" si="20"/>
        <v>2540.4125604310539</v>
      </c>
      <c r="K119" s="17">
        <f t="shared" si="21"/>
        <v>4.095518719035368E-3</v>
      </c>
      <c r="L119" s="17">
        <v>5.0062097778340447E-3</v>
      </c>
      <c r="M119" s="4"/>
      <c r="N119" s="16">
        <v>619019.012705</v>
      </c>
      <c r="O119" s="16">
        <f t="shared" si="22"/>
        <v>1268.6306894985028</v>
      </c>
      <c r="P119" s="17">
        <f t="shared" si="23"/>
        <v>2.0494212026781187E-3</v>
      </c>
      <c r="Q119" s="17">
        <v>2.5000000000000001E-3</v>
      </c>
      <c r="R119" s="4"/>
      <c r="S119" s="18">
        <f t="shared" si="24"/>
        <v>-1271.7818709325511</v>
      </c>
      <c r="T119" s="4"/>
      <c r="U119" s="16">
        <v>620287.6434099999</v>
      </c>
      <c r="V119" s="16">
        <f t="shared" si="25"/>
        <v>2537.2613944984041</v>
      </c>
      <c r="W119" s="17">
        <f t="shared" si="26"/>
        <v>4.0904593561624705E-3</v>
      </c>
      <c r="X119" s="17">
        <v>5.0000000000000001E-3</v>
      </c>
      <c r="Y119" s="4"/>
      <c r="Z119" s="16">
        <v>620287.64341000002</v>
      </c>
      <c r="AA119" s="16">
        <f t="shared" si="27"/>
        <v>2537.2613944985205</v>
      </c>
      <c r="AB119" s="17">
        <f t="shared" si="28"/>
        <v>4.0904593561626569E-3</v>
      </c>
      <c r="AC119" s="17">
        <v>5.0000000000000001E-3</v>
      </c>
      <c r="AD119" s="4"/>
      <c r="AE119" s="18">
        <f t="shared" si="29"/>
        <v>0</v>
      </c>
      <c r="AF119" s="4"/>
      <c r="AG119" s="16">
        <v>620290.79457593255</v>
      </c>
      <c r="AH119" s="16">
        <f t="shared" si="30"/>
        <v>2540.4125604310539</v>
      </c>
      <c r="AI119" s="17">
        <f t="shared" si="31"/>
        <v>4.095518719035368E-3</v>
      </c>
      <c r="AJ119" s="17">
        <v>5.0062097778340447E-3</v>
      </c>
      <c r="AK119" s="4"/>
      <c r="AL119" s="16">
        <v>619019.012705</v>
      </c>
      <c r="AM119" s="16">
        <f t="shared" si="32"/>
        <v>1268.6306894985028</v>
      </c>
      <c r="AN119" s="17">
        <f t="shared" si="33"/>
        <v>2.0494212026781187E-3</v>
      </c>
      <c r="AO119" s="17">
        <v>2.5000000000000001E-3</v>
      </c>
      <c r="AP119" s="4"/>
      <c r="AQ119" s="18">
        <f t="shared" si="34"/>
        <v>-1271.7818709325511</v>
      </c>
      <c r="AR119" s="4"/>
      <c r="AS119" s="16">
        <v>619019.012705</v>
      </c>
      <c r="AT119" s="16">
        <f t="shared" si="35"/>
        <v>1268.6306894985028</v>
      </c>
      <c r="AU119" s="17">
        <f t="shared" si="36"/>
        <v>2.0494212026781187E-3</v>
      </c>
      <c r="AV119" s="17">
        <v>2.5000000000000001E-3</v>
      </c>
      <c r="AW119" s="4"/>
      <c r="AX119" s="16">
        <v>619019.012705</v>
      </c>
      <c r="AY119" s="16">
        <f t="shared" si="37"/>
        <v>1268.6306894985028</v>
      </c>
      <c r="AZ119" s="17">
        <f t="shared" si="38"/>
        <v>2.0494212026781187E-3</v>
      </c>
      <c r="BA119" s="17">
        <v>2.5000000000000001E-3</v>
      </c>
      <c r="BB119" s="4"/>
      <c r="BC119" s="18">
        <f t="shared" si="39"/>
        <v>0</v>
      </c>
      <c r="BD119" s="4"/>
    </row>
    <row r="120" spans="1:56" x14ac:dyDescent="0.3">
      <c r="A120" s="2">
        <v>8912930</v>
      </c>
      <c r="B120" s="2" t="s">
        <v>43</v>
      </c>
      <c r="C120" s="2">
        <v>8912930</v>
      </c>
      <c r="D120" s="2" t="s">
        <v>105</v>
      </c>
      <c r="E120" s="9">
        <v>934659.63613999996</v>
      </c>
      <c r="G120" s="16">
        <v>926381.30528824113</v>
      </c>
      <c r="H120" s="4"/>
      <c r="I120" s="16">
        <v>928421.51331325003</v>
      </c>
      <c r="J120" s="16">
        <f t="shared" si="20"/>
        <v>2040.2080250089057</v>
      </c>
      <c r="K120" s="17">
        <f t="shared" si="21"/>
        <v>2.1975018843844243E-3</v>
      </c>
      <c r="L120" s="17">
        <v>2.5000000000000005E-3</v>
      </c>
      <c r="M120" s="4"/>
      <c r="N120" s="16">
        <v>928421.51331325003</v>
      </c>
      <c r="O120" s="16">
        <f t="shared" si="22"/>
        <v>2040.2080250089057</v>
      </c>
      <c r="P120" s="17">
        <f t="shared" si="23"/>
        <v>2.1975018843844243E-3</v>
      </c>
      <c r="Q120" s="17">
        <v>2.5000000000000005E-3</v>
      </c>
      <c r="R120" s="4"/>
      <c r="S120" s="18">
        <f t="shared" si="24"/>
        <v>0</v>
      </c>
      <c r="T120" s="4"/>
      <c r="U120" s="16">
        <v>930461.72132650006</v>
      </c>
      <c r="V120" s="16">
        <f t="shared" si="25"/>
        <v>4080.4160382589325</v>
      </c>
      <c r="W120" s="17">
        <f t="shared" si="26"/>
        <v>4.3853669041234097E-3</v>
      </c>
      <c r="X120" s="17">
        <v>5.000000000000001E-3</v>
      </c>
      <c r="Y120" s="4"/>
      <c r="Z120" s="16">
        <v>930461.72132650006</v>
      </c>
      <c r="AA120" s="16">
        <f t="shared" si="27"/>
        <v>4080.4160382589325</v>
      </c>
      <c r="AB120" s="17">
        <f t="shared" si="28"/>
        <v>4.3853669041234097E-3</v>
      </c>
      <c r="AC120" s="17">
        <v>4.9999999999999992E-3</v>
      </c>
      <c r="AD120" s="4"/>
      <c r="AE120" s="18">
        <f t="shared" si="29"/>
        <v>0</v>
      </c>
      <c r="AF120" s="4"/>
      <c r="AG120" s="16">
        <v>928421.51331325003</v>
      </c>
      <c r="AH120" s="16">
        <f t="shared" si="30"/>
        <v>2040.2080250089057</v>
      </c>
      <c r="AI120" s="17">
        <f t="shared" si="31"/>
        <v>2.1975018843844243E-3</v>
      </c>
      <c r="AJ120" s="17">
        <v>2.5000000000000005E-3</v>
      </c>
      <c r="AK120" s="4"/>
      <c r="AL120" s="16">
        <v>928421.51331325003</v>
      </c>
      <c r="AM120" s="16">
        <f t="shared" si="32"/>
        <v>2040.2080250089057</v>
      </c>
      <c r="AN120" s="17">
        <f t="shared" si="33"/>
        <v>2.1975018843844243E-3</v>
      </c>
      <c r="AO120" s="17">
        <v>2.5000000000000005E-3</v>
      </c>
      <c r="AP120" s="4"/>
      <c r="AQ120" s="18">
        <f t="shared" si="34"/>
        <v>0</v>
      </c>
      <c r="AR120" s="4"/>
      <c r="AS120" s="16">
        <v>928421.51331325003</v>
      </c>
      <c r="AT120" s="16">
        <f t="shared" si="35"/>
        <v>2040.2080250089057</v>
      </c>
      <c r="AU120" s="17">
        <f t="shared" si="36"/>
        <v>2.1975018843844243E-3</v>
      </c>
      <c r="AV120" s="17">
        <v>2.5000000000000005E-3</v>
      </c>
      <c r="AW120" s="4"/>
      <c r="AX120" s="16">
        <v>928421.51331325003</v>
      </c>
      <c r="AY120" s="16">
        <f t="shared" si="37"/>
        <v>2040.2080250089057</v>
      </c>
      <c r="AZ120" s="17">
        <f t="shared" si="38"/>
        <v>2.1975018843844243E-3</v>
      </c>
      <c r="BA120" s="17">
        <v>2.5000000000000005E-3</v>
      </c>
      <c r="BB120" s="4"/>
      <c r="BC120" s="18">
        <f t="shared" si="39"/>
        <v>0</v>
      </c>
      <c r="BD120" s="4"/>
    </row>
    <row r="121" spans="1:56" x14ac:dyDescent="0.3">
      <c r="A121" s="2">
        <v>8913295</v>
      </c>
      <c r="B121" s="2" t="s">
        <v>282</v>
      </c>
      <c r="C121" s="2">
        <v>8913295</v>
      </c>
      <c r="D121" s="2" t="s">
        <v>105</v>
      </c>
      <c r="E121" s="9">
        <v>653075.78324000002</v>
      </c>
      <c r="G121" s="16">
        <v>640970.54079680669</v>
      </c>
      <c r="H121" s="4"/>
      <c r="I121" s="16">
        <v>646807.93764879997</v>
      </c>
      <c r="J121" s="16">
        <f t="shared" si="20"/>
        <v>5837.3968519932823</v>
      </c>
      <c r="K121" s="17">
        <f t="shared" si="21"/>
        <v>9.024930759527627E-3</v>
      </c>
      <c r="L121" s="17">
        <v>1.1000000000000001E-2</v>
      </c>
      <c r="M121" s="4"/>
      <c r="N121" s="16">
        <v>646807.93764879997</v>
      </c>
      <c r="O121" s="16">
        <f t="shared" si="22"/>
        <v>5837.3968519932823</v>
      </c>
      <c r="P121" s="17">
        <f t="shared" si="23"/>
        <v>9.024930759527627E-3</v>
      </c>
      <c r="Q121" s="17">
        <v>1.1000000000000001E-2</v>
      </c>
      <c r="R121" s="4"/>
      <c r="S121" s="18">
        <f t="shared" si="24"/>
        <v>0</v>
      </c>
      <c r="T121" s="4"/>
      <c r="U121" s="16">
        <v>643623.90300399996</v>
      </c>
      <c r="V121" s="16">
        <f t="shared" si="25"/>
        <v>2653.3622071932768</v>
      </c>
      <c r="W121" s="17">
        <f t="shared" si="26"/>
        <v>4.122535217864317E-3</v>
      </c>
      <c r="X121" s="17">
        <v>5.000000000000001E-3</v>
      </c>
      <c r="Y121" s="4"/>
      <c r="Z121" s="16">
        <v>643623.90300399996</v>
      </c>
      <c r="AA121" s="16">
        <f t="shared" si="27"/>
        <v>2653.3622071932768</v>
      </c>
      <c r="AB121" s="17">
        <f t="shared" si="28"/>
        <v>4.122535217864317E-3</v>
      </c>
      <c r="AC121" s="17">
        <v>5.000000000000001E-3</v>
      </c>
      <c r="AD121" s="4"/>
      <c r="AE121" s="18">
        <f t="shared" si="29"/>
        <v>0</v>
      </c>
      <c r="AF121" s="4"/>
      <c r="AG121" s="16">
        <v>646277.26520799997</v>
      </c>
      <c r="AH121" s="16">
        <f t="shared" si="30"/>
        <v>5306.7244111932814</v>
      </c>
      <c r="AI121" s="17">
        <f t="shared" si="31"/>
        <v>8.2112193896923605E-3</v>
      </c>
      <c r="AJ121" s="17">
        <v>0.01</v>
      </c>
      <c r="AK121" s="4"/>
      <c r="AL121" s="16">
        <v>646277.26520799997</v>
      </c>
      <c r="AM121" s="16">
        <f t="shared" si="32"/>
        <v>5306.7244111932814</v>
      </c>
      <c r="AN121" s="17">
        <f t="shared" si="33"/>
        <v>8.2112193896923605E-3</v>
      </c>
      <c r="AO121" s="17">
        <v>0.01</v>
      </c>
      <c r="AP121" s="4"/>
      <c r="AQ121" s="18">
        <f t="shared" si="34"/>
        <v>0</v>
      </c>
      <c r="AR121" s="4"/>
      <c r="AS121" s="16">
        <v>642297.2219019999</v>
      </c>
      <c r="AT121" s="16">
        <f t="shared" si="35"/>
        <v>1326.6811051932164</v>
      </c>
      <c r="AU121" s="17">
        <f t="shared" si="36"/>
        <v>2.0655252116217903E-3</v>
      </c>
      <c r="AV121" s="17">
        <v>2.4999999999999988E-3</v>
      </c>
      <c r="AW121" s="4"/>
      <c r="AX121" s="16">
        <v>642297.2219019999</v>
      </c>
      <c r="AY121" s="16">
        <f t="shared" si="37"/>
        <v>1326.6811051932164</v>
      </c>
      <c r="AZ121" s="17">
        <f t="shared" si="38"/>
        <v>2.0655252116217903E-3</v>
      </c>
      <c r="BA121" s="17">
        <v>2.4999999999999988E-3</v>
      </c>
      <c r="BB121" s="4"/>
      <c r="BC121" s="18">
        <f t="shared" si="39"/>
        <v>0</v>
      </c>
      <c r="BD121" s="4"/>
    </row>
    <row r="122" spans="1:56" x14ac:dyDescent="0.3">
      <c r="A122" s="2">
        <v>8912174</v>
      </c>
      <c r="B122" s="2" t="s">
        <v>192</v>
      </c>
      <c r="C122" s="2">
        <v>8912174</v>
      </c>
      <c r="D122" s="2" t="s">
        <v>105</v>
      </c>
      <c r="E122" s="9">
        <v>742194.07824000006</v>
      </c>
      <c r="G122" s="16">
        <v>727180.39662960428</v>
      </c>
      <c r="H122" s="4"/>
      <c r="I122" s="16">
        <v>728722.60234149988</v>
      </c>
      <c r="J122" s="16">
        <f t="shared" si="20"/>
        <v>1542.2057118956</v>
      </c>
      <c r="K122" s="17">
        <f t="shared" si="21"/>
        <v>2.116313816725667E-3</v>
      </c>
      <c r="L122" s="17">
        <v>2.5000000000000001E-3</v>
      </c>
      <c r="M122" s="4"/>
      <c r="N122" s="16">
        <v>728722.60234149988</v>
      </c>
      <c r="O122" s="16">
        <f t="shared" si="22"/>
        <v>1542.2057118956</v>
      </c>
      <c r="P122" s="17">
        <f t="shared" si="23"/>
        <v>2.116313816725667E-3</v>
      </c>
      <c r="Q122" s="17">
        <v>2.5000000000000001E-3</v>
      </c>
      <c r="R122" s="4"/>
      <c r="S122" s="18">
        <f t="shared" si="24"/>
        <v>0</v>
      </c>
      <c r="T122" s="4"/>
      <c r="U122" s="16">
        <v>730264.80808299989</v>
      </c>
      <c r="V122" s="16">
        <f t="shared" si="25"/>
        <v>3084.4114533956163</v>
      </c>
      <c r="W122" s="17">
        <f t="shared" si="26"/>
        <v>4.223689022469025E-3</v>
      </c>
      <c r="X122" s="17">
        <v>5.0000000000000001E-3</v>
      </c>
      <c r="Y122" s="4"/>
      <c r="Z122" s="16">
        <v>730264.80808299989</v>
      </c>
      <c r="AA122" s="16">
        <f t="shared" si="27"/>
        <v>3084.4114533956163</v>
      </c>
      <c r="AB122" s="17">
        <f t="shared" si="28"/>
        <v>4.223689022469025E-3</v>
      </c>
      <c r="AC122" s="17">
        <v>5.0000000000000001E-3</v>
      </c>
      <c r="AD122" s="4"/>
      <c r="AE122" s="18">
        <f t="shared" si="29"/>
        <v>0</v>
      </c>
      <c r="AF122" s="4"/>
      <c r="AG122" s="16">
        <v>728722.60234149988</v>
      </c>
      <c r="AH122" s="16">
        <f t="shared" si="30"/>
        <v>1542.2057118956</v>
      </c>
      <c r="AI122" s="17">
        <f t="shared" si="31"/>
        <v>2.116313816725667E-3</v>
      </c>
      <c r="AJ122" s="17">
        <v>2.5000000000000001E-3</v>
      </c>
      <c r="AK122" s="4"/>
      <c r="AL122" s="16">
        <v>728722.60234149988</v>
      </c>
      <c r="AM122" s="16">
        <f t="shared" si="32"/>
        <v>1542.2057118956</v>
      </c>
      <c r="AN122" s="17">
        <f t="shared" si="33"/>
        <v>2.116313816725667E-3</v>
      </c>
      <c r="AO122" s="17">
        <v>2.5000000000000001E-3</v>
      </c>
      <c r="AP122" s="4"/>
      <c r="AQ122" s="18">
        <f t="shared" si="34"/>
        <v>0</v>
      </c>
      <c r="AR122" s="4"/>
      <c r="AS122" s="16">
        <v>728722.60234149988</v>
      </c>
      <c r="AT122" s="16">
        <f t="shared" si="35"/>
        <v>1542.2057118956</v>
      </c>
      <c r="AU122" s="17">
        <f t="shared" si="36"/>
        <v>2.116313816725667E-3</v>
      </c>
      <c r="AV122" s="17">
        <v>2.5000000000000001E-3</v>
      </c>
      <c r="AW122" s="4"/>
      <c r="AX122" s="16">
        <v>728722.60234149988</v>
      </c>
      <c r="AY122" s="16">
        <f t="shared" si="37"/>
        <v>1542.2057118956</v>
      </c>
      <c r="AZ122" s="17">
        <f t="shared" si="38"/>
        <v>2.116313816725667E-3</v>
      </c>
      <c r="BA122" s="17">
        <v>2.5000000000000001E-3</v>
      </c>
      <c r="BB122" s="4"/>
      <c r="BC122" s="18">
        <f t="shared" si="39"/>
        <v>0</v>
      </c>
      <c r="BD122" s="4"/>
    </row>
    <row r="123" spans="1:56" x14ac:dyDescent="0.3">
      <c r="A123" s="2">
        <v>8912590</v>
      </c>
      <c r="B123" s="2" t="s">
        <v>72</v>
      </c>
      <c r="C123" s="2">
        <v>8912590</v>
      </c>
      <c r="D123" s="2" t="s">
        <v>105</v>
      </c>
      <c r="E123" s="9">
        <v>2129070.87</v>
      </c>
      <c r="G123" s="16">
        <v>2085575.4431682837</v>
      </c>
      <c r="H123" s="4"/>
      <c r="I123" s="16">
        <v>2090513.6365579998</v>
      </c>
      <c r="J123" s="16">
        <f t="shared" si="20"/>
        <v>4938.1933897160925</v>
      </c>
      <c r="K123" s="17">
        <f t="shared" si="21"/>
        <v>2.3621914267188209E-3</v>
      </c>
      <c r="L123" s="17">
        <v>2.4999999999999988E-3</v>
      </c>
      <c r="M123" s="4"/>
      <c r="N123" s="16">
        <v>2090513.6365579998</v>
      </c>
      <c r="O123" s="16">
        <f t="shared" si="22"/>
        <v>4938.1933897160925</v>
      </c>
      <c r="P123" s="17">
        <f t="shared" si="23"/>
        <v>2.3621914267188209E-3</v>
      </c>
      <c r="Q123" s="17">
        <v>2.4999999999999988E-3</v>
      </c>
      <c r="R123" s="4"/>
      <c r="S123" s="18">
        <f t="shared" si="24"/>
        <v>0</v>
      </c>
      <c r="T123" s="4"/>
      <c r="U123" s="16">
        <v>2095451.8299159997</v>
      </c>
      <c r="V123" s="16">
        <f t="shared" si="25"/>
        <v>9876.3867477159947</v>
      </c>
      <c r="W123" s="17">
        <f t="shared" si="26"/>
        <v>4.7132492413876721E-3</v>
      </c>
      <c r="X123" s="17">
        <v>5.000000000000001E-3</v>
      </c>
      <c r="Y123" s="4"/>
      <c r="Z123" s="16">
        <v>2095451.8299159999</v>
      </c>
      <c r="AA123" s="16">
        <f t="shared" si="27"/>
        <v>9876.3867477162275</v>
      </c>
      <c r="AB123" s="17">
        <f t="shared" si="28"/>
        <v>4.7132492413877831E-3</v>
      </c>
      <c r="AC123" s="17">
        <v>4.9999999999999975E-3</v>
      </c>
      <c r="AD123" s="4"/>
      <c r="AE123" s="18">
        <f t="shared" si="29"/>
        <v>0</v>
      </c>
      <c r="AF123" s="4"/>
      <c r="AG123" s="16">
        <v>2090513.636558</v>
      </c>
      <c r="AH123" s="16">
        <f t="shared" si="30"/>
        <v>4938.1933897163253</v>
      </c>
      <c r="AI123" s="17">
        <f t="shared" si="31"/>
        <v>2.3621914267189324E-3</v>
      </c>
      <c r="AJ123" s="17">
        <v>2.4999999999999988E-3</v>
      </c>
      <c r="AK123" s="4"/>
      <c r="AL123" s="16">
        <v>2090513.636558</v>
      </c>
      <c r="AM123" s="16">
        <f t="shared" si="32"/>
        <v>4938.1933897163253</v>
      </c>
      <c r="AN123" s="17">
        <f t="shared" si="33"/>
        <v>2.3621914267189324E-3</v>
      </c>
      <c r="AO123" s="17">
        <v>2.4999999999999988E-3</v>
      </c>
      <c r="AP123" s="4"/>
      <c r="AQ123" s="18">
        <f t="shared" si="34"/>
        <v>0</v>
      </c>
      <c r="AR123" s="4"/>
      <c r="AS123" s="16">
        <v>2112850</v>
      </c>
      <c r="AT123" s="16">
        <f t="shared" si="35"/>
        <v>27274.556831716327</v>
      </c>
      <c r="AU123" s="17">
        <f t="shared" si="36"/>
        <v>1.2908894068067457E-2</v>
      </c>
      <c r="AV123" s="17">
        <v>2.5000000000000005E-3</v>
      </c>
      <c r="AW123" s="4"/>
      <c r="AX123" s="16">
        <v>2112850</v>
      </c>
      <c r="AY123" s="16">
        <f t="shared" si="37"/>
        <v>27274.556831716327</v>
      </c>
      <c r="AZ123" s="17">
        <f t="shared" si="38"/>
        <v>1.2908894068067457E-2</v>
      </c>
      <c r="BA123" s="17">
        <v>2.5000000000000005E-3</v>
      </c>
      <c r="BB123" s="4"/>
      <c r="BC123" s="18">
        <f t="shared" si="39"/>
        <v>0</v>
      </c>
      <c r="BD123" s="4"/>
    </row>
    <row r="124" spans="1:56" x14ac:dyDescent="0.3">
      <c r="A124" s="2">
        <v>8913776</v>
      </c>
      <c r="B124" s="2" t="s">
        <v>180</v>
      </c>
      <c r="C124" s="2">
        <v>8913776</v>
      </c>
      <c r="D124" s="2" t="s">
        <v>105</v>
      </c>
      <c r="E124" s="9">
        <v>1490930.41044</v>
      </c>
      <c r="G124" s="16">
        <v>1434496.18</v>
      </c>
      <c r="H124" s="4"/>
      <c r="I124" s="16">
        <v>1437806.67469875</v>
      </c>
      <c r="J124" s="16">
        <f t="shared" si="20"/>
        <v>3310.494698750088</v>
      </c>
      <c r="K124" s="17">
        <f t="shared" si="21"/>
        <v>2.3024616292337805E-3</v>
      </c>
      <c r="L124" s="17">
        <v>2.4999999999999988E-3</v>
      </c>
      <c r="M124" s="4"/>
      <c r="N124" s="16">
        <v>1437806.67469875</v>
      </c>
      <c r="O124" s="16">
        <f t="shared" si="22"/>
        <v>3310.494698750088</v>
      </c>
      <c r="P124" s="17">
        <f t="shared" si="23"/>
        <v>2.3024616292337805E-3</v>
      </c>
      <c r="Q124" s="17">
        <v>2.4999999999999988E-3</v>
      </c>
      <c r="R124" s="4"/>
      <c r="S124" s="18">
        <f t="shared" si="24"/>
        <v>0</v>
      </c>
      <c r="T124" s="4"/>
      <c r="U124" s="16">
        <v>1441117.1698975</v>
      </c>
      <c r="V124" s="16">
        <f t="shared" si="25"/>
        <v>6620.9898975000251</v>
      </c>
      <c r="W124" s="17">
        <f t="shared" si="26"/>
        <v>4.5943453008549925E-3</v>
      </c>
      <c r="X124" s="17">
        <v>5.000000000000001E-3</v>
      </c>
      <c r="Y124" s="4"/>
      <c r="Z124" s="16">
        <v>1441117.1698975</v>
      </c>
      <c r="AA124" s="16">
        <f t="shared" si="27"/>
        <v>6620.9898975000251</v>
      </c>
      <c r="AB124" s="17">
        <f t="shared" si="28"/>
        <v>4.5943453008549925E-3</v>
      </c>
      <c r="AC124" s="17">
        <v>5.000000000000001E-3</v>
      </c>
      <c r="AD124" s="4"/>
      <c r="AE124" s="18">
        <f t="shared" si="29"/>
        <v>0</v>
      </c>
      <c r="AF124" s="4"/>
      <c r="AG124" s="16">
        <v>1438200</v>
      </c>
      <c r="AH124" s="16">
        <f t="shared" si="30"/>
        <v>3703.8200000000652</v>
      </c>
      <c r="AI124" s="17">
        <f t="shared" si="31"/>
        <v>2.57531636768187E-3</v>
      </c>
      <c r="AJ124" s="17">
        <v>2.7970290527823106E-3</v>
      </c>
      <c r="AK124" s="4"/>
      <c r="AL124" s="16">
        <v>1438200</v>
      </c>
      <c r="AM124" s="16">
        <f t="shared" si="32"/>
        <v>3703.8200000000652</v>
      </c>
      <c r="AN124" s="17">
        <f t="shared" si="33"/>
        <v>2.57531636768187E-3</v>
      </c>
      <c r="AO124" s="17">
        <v>2.7970290527823106E-3</v>
      </c>
      <c r="AP124" s="4"/>
      <c r="AQ124" s="18">
        <f t="shared" si="34"/>
        <v>0</v>
      </c>
      <c r="AR124" s="4"/>
      <c r="AS124" s="16">
        <v>1480500</v>
      </c>
      <c r="AT124" s="16">
        <f t="shared" si="35"/>
        <v>46003.820000000065</v>
      </c>
      <c r="AU124" s="17">
        <f t="shared" si="36"/>
        <v>3.1073164471462387E-2</v>
      </c>
      <c r="AV124" s="17">
        <v>2.5000000000000022E-3</v>
      </c>
      <c r="AW124" s="4"/>
      <c r="AX124" s="16">
        <v>1480500</v>
      </c>
      <c r="AY124" s="16">
        <f t="shared" si="37"/>
        <v>46003.820000000065</v>
      </c>
      <c r="AZ124" s="17">
        <f t="shared" si="38"/>
        <v>3.1073164471462387E-2</v>
      </c>
      <c r="BA124" s="17">
        <v>2.5000000000000022E-3</v>
      </c>
      <c r="BB124" s="4"/>
      <c r="BC124" s="18">
        <f t="shared" si="39"/>
        <v>0</v>
      </c>
      <c r="BD124" s="4"/>
    </row>
    <row r="125" spans="1:56" x14ac:dyDescent="0.3">
      <c r="A125" s="2">
        <v>8912362</v>
      </c>
      <c r="B125" s="2" t="s">
        <v>213</v>
      </c>
      <c r="C125" s="2">
        <v>8912362</v>
      </c>
      <c r="D125" s="2" t="s">
        <v>105</v>
      </c>
      <c r="E125" s="9">
        <v>1123910.05284</v>
      </c>
      <c r="G125" s="16">
        <v>1105538.2798734163</v>
      </c>
      <c r="H125" s="4"/>
      <c r="I125" s="16">
        <v>1111383.8441038462</v>
      </c>
      <c r="J125" s="16">
        <f t="shared" si="20"/>
        <v>5845.5642304299399</v>
      </c>
      <c r="K125" s="17">
        <f t="shared" si="21"/>
        <v>5.2597167589236056E-3</v>
      </c>
      <c r="L125" s="17">
        <v>5.8735211076724079E-3</v>
      </c>
      <c r="M125" s="4"/>
      <c r="N125" s="16">
        <v>1108217.626682204</v>
      </c>
      <c r="O125" s="16">
        <f t="shared" si="22"/>
        <v>2679.3468087876681</v>
      </c>
      <c r="P125" s="17">
        <f t="shared" si="23"/>
        <v>2.4177081687548419E-3</v>
      </c>
      <c r="Q125" s="17">
        <v>2.6921609841689671E-3</v>
      </c>
      <c r="R125" s="4"/>
      <c r="S125" s="18">
        <f t="shared" si="24"/>
        <v>-3166.2174216422718</v>
      </c>
      <c r="T125" s="4"/>
      <c r="U125" s="16">
        <v>1110514.4807994999</v>
      </c>
      <c r="V125" s="16">
        <f t="shared" si="25"/>
        <v>4976.2009260836057</v>
      </c>
      <c r="W125" s="17">
        <f t="shared" si="26"/>
        <v>4.4809869768659451E-3</v>
      </c>
      <c r="X125" s="17">
        <v>5.0000000000000001E-3</v>
      </c>
      <c r="Y125" s="4"/>
      <c r="Z125" s="16">
        <v>1110514.4807994999</v>
      </c>
      <c r="AA125" s="16">
        <f t="shared" si="27"/>
        <v>4976.2009260836057</v>
      </c>
      <c r="AB125" s="17">
        <f t="shared" si="28"/>
        <v>4.4809869768659451E-3</v>
      </c>
      <c r="AC125" s="17">
        <v>5.0000000000000001E-3</v>
      </c>
      <c r="AD125" s="4"/>
      <c r="AE125" s="18">
        <f t="shared" si="29"/>
        <v>0</v>
      </c>
      <c r="AF125" s="4"/>
      <c r="AG125" s="16">
        <v>1111383.8441038462</v>
      </c>
      <c r="AH125" s="16">
        <f t="shared" si="30"/>
        <v>5845.5642304299399</v>
      </c>
      <c r="AI125" s="17">
        <f t="shared" si="31"/>
        <v>5.2597167589236056E-3</v>
      </c>
      <c r="AJ125" s="17">
        <v>5.8735211076724079E-3</v>
      </c>
      <c r="AK125" s="4"/>
      <c r="AL125" s="16">
        <v>1108217.626682204</v>
      </c>
      <c r="AM125" s="16">
        <f t="shared" si="32"/>
        <v>2679.3468087876681</v>
      </c>
      <c r="AN125" s="17">
        <f t="shared" si="33"/>
        <v>2.4177081687548419E-3</v>
      </c>
      <c r="AO125" s="17">
        <v>2.6921609841689671E-3</v>
      </c>
      <c r="AP125" s="4"/>
      <c r="AQ125" s="18">
        <f t="shared" si="34"/>
        <v>-3166.2174216422718</v>
      </c>
      <c r="AR125" s="4"/>
      <c r="AS125" s="16">
        <v>1108026.3803497499</v>
      </c>
      <c r="AT125" s="16">
        <f t="shared" si="35"/>
        <v>2488.1004763336387</v>
      </c>
      <c r="AU125" s="17">
        <f t="shared" si="36"/>
        <v>2.2455245835828084E-3</v>
      </c>
      <c r="AV125" s="17">
        <v>2.5000000000000001E-3</v>
      </c>
      <c r="AW125" s="4"/>
      <c r="AX125" s="16">
        <v>1108026.3803497499</v>
      </c>
      <c r="AY125" s="16">
        <f t="shared" si="37"/>
        <v>2488.1004763336387</v>
      </c>
      <c r="AZ125" s="17">
        <f t="shared" si="38"/>
        <v>2.2455245835828084E-3</v>
      </c>
      <c r="BA125" s="17">
        <v>2.5000000000000001E-3</v>
      </c>
      <c r="BB125" s="4"/>
      <c r="BC125" s="18">
        <f t="shared" si="39"/>
        <v>0</v>
      </c>
      <c r="BD125" s="4"/>
    </row>
    <row r="126" spans="1:56" x14ac:dyDescent="0.3">
      <c r="A126" s="2">
        <v>8913792</v>
      </c>
      <c r="B126" s="2" t="s">
        <v>124</v>
      </c>
      <c r="C126" s="2">
        <v>8913792</v>
      </c>
      <c r="D126" s="2" t="s">
        <v>105</v>
      </c>
      <c r="E126" s="9">
        <v>1588543.5438399999</v>
      </c>
      <c r="G126" s="16">
        <v>1558835.7029398421</v>
      </c>
      <c r="H126" s="4"/>
      <c r="I126" s="16">
        <v>1574769.6165319001</v>
      </c>
      <c r="J126" s="16">
        <f t="shared" si="20"/>
        <v>15933.913592058001</v>
      </c>
      <c r="K126" s="17">
        <f t="shared" si="21"/>
        <v>1.011825058394834E-2</v>
      </c>
      <c r="L126" s="17">
        <v>1.1000000000000001E-2</v>
      </c>
      <c r="M126" s="4"/>
      <c r="N126" s="16">
        <v>1574769.6165319001</v>
      </c>
      <c r="O126" s="16">
        <f t="shared" si="22"/>
        <v>15933.913592058001</v>
      </c>
      <c r="P126" s="17">
        <f t="shared" si="23"/>
        <v>1.011825058394834E-2</v>
      </c>
      <c r="Q126" s="17">
        <v>1.1000000000000001E-2</v>
      </c>
      <c r="R126" s="4"/>
      <c r="S126" s="18">
        <f t="shared" si="24"/>
        <v>0</v>
      </c>
      <c r="T126" s="4"/>
      <c r="U126" s="16">
        <v>1566078.3909145002</v>
      </c>
      <c r="V126" s="16">
        <f t="shared" si="25"/>
        <v>7242.6879746580962</v>
      </c>
      <c r="W126" s="17">
        <f t="shared" si="26"/>
        <v>4.6247288875678697E-3</v>
      </c>
      <c r="X126" s="17">
        <v>5.000000000000001E-3</v>
      </c>
      <c r="Y126" s="4"/>
      <c r="Z126" s="16">
        <v>1566078.3909145002</v>
      </c>
      <c r="AA126" s="16">
        <f t="shared" si="27"/>
        <v>7242.6879746580962</v>
      </c>
      <c r="AB126" s="17">
        <f t="shared" si="28"/>
        <v>4.6247288875678697E-3</v>
      </c>
      <c r="AC126" s="17">
        <v>5.000000000000001E-3</v>
      </c>
      <c r="AD126" s="4"/>
      <c r="AE126" s="18">
        <f t="shared" si="29"/>
        <v>0</v>
      </c>
      <c r="AF126" s="4"/>
      <c r="AG126" s="16">
        <v>1573321.0789290003</v>
      </c>
      <c r="AH126" s="16">
        <f t="shared" si="30"/>
        <v>14485.375989158172</v>
      </c>
      <c r="AI126" s="17">
        <f t="shared" si="31"/>
        <v>9.2068784834553521E-3</v>
      </c>
      <c r="AJ126" s="17">
        <v>0.01</v>
      </c>
      <c r="AK126" s="4"/>
      <c r="AL126" s="16">
        <v>1573321.0789290003</v>
      </c>
      <c r="AM126" s="16">
        <f t="shared" si="32"/>
        <v>14485.375989158172</v>
      </c>
      <c r="AN126" s="17">
        <f t="shared" si="33"/>
        <v>9.2068784834553521E-3</v>
      </c>
      <c r="AO126" s="17">
        <v>0.01</v>
      </c>
      <c r="AP126" s="4"/>
      <c r="AQ126" s="18">
        <f t="shared" si="34"/>
        <v>0</v>
      </c>
      <c r="AR126" s="4"/>
      <c r="AS126" s="16">
        <v>1562457.0469072503</v>
      </c>
      <c r="AT126" s="16">
        <f t="shared" si="35"/>
        <v>3621.3439674081746</v>
      </c>
      <c r="AU126" s="17">
        <f t="shared" si="36"/>
        <v>2.3177238533221211E-3</v>
      </c>
      <c r="AV126" s="17">
        <v>2.4999999999999988E-3</v>
      </c>
      <c r="AW126" s="4"/>
      <c r="AX126" s="16">
        <v>1562457.0469072503</v>
      </c>
      <c r="AY126" s="16">
        <f t="shared" si="37"/>
        <v>3621.3439674081746</v>
      </c>
      <c r="AZ126" s="17">
        <f t="shared" si="38"/>
        <v>2.3177238533221211E-3</v>
      </c>
      <c r="BA126" s="17">
        <v>2.5000000000000005E-3</v>
      </c>
      <c r="BB126" s="4"/>
      <c r="BC126" s="18">
        <f t="shared" si="39"/>
        <v>0</v>
      </c>
      <c r="BD126" s="4"/>
    </row>
    <row r="127" spans="1:56" x14ac:dyDescent="0.3">
      <c r="A127" s="2">
        <v>8914016</v>
      </c>
      <c r="B127" s="2" t="s">
        <v>125</v>
      </c>
      <c r="C127" s="2">
        <v>8914016</v>
      </c>
      <c r="D127" s="2" t="s">
        <v>106</v>
      </c>
      <c r="E127" s="9">
        <v>4639948.2742499998</v>
      </c>
      <c r="G127" s="16">
        <v>4479449.7962847119</v>
      </c>
      <c r="H127" s="4"/>
      <c r="I127" s="16">
        <v>4527510.4649592992</v>
      </c>
      <c r="J127" s="16">
        <f t="shared" si="20"/>
        <v>48060.668674587272</v>
      </c>
      <c r="K127" s="17">
        <f t="shared" si="21"/>
        <v>1.0615252918033691E-2</v>
      </c>
      <c r="L127" s="17">
        <v>1.1000000000000003E-2</v>
      </c>
      <c r="M127" s="4"/>
      <c r="N127" s="16">
        <v>4527510.4649592992</v>
      </c>
      <c r="O127" s="16">
        <f t="shared" si="22"/>
        <v>48060.668674587272</v>
      </c>
      <c r="P127" s="17">
        <f t="shared" si="23"/>
        <v>1.0615252918033691E-2</v>
      </c>
      <c r="Q127" s="17">
        <v>1.1000000000000003E-2</v>
      </c>
      <c r="R127" s="4"/>
      <c r="S127" s="18">
        <f t="shared" si="24"/>
        <v>0</v>
      </c>
      <c r="T127" s="4"/>
      <c r="U127" s="16">
        <v>4501295.5547814993</v>
      </c>
      <c r="V127" s="16">
        <f t="shared" si="25"/>
        <v>21845.758496787399</v>
      </c>
      <c r="W127" s="17">
        <f t="shared" si="26"/>
        <v>4.8532157533138992E-3</v>
      </c>
      <c r="X127" s="17">
        <v>4.9999999999999975E-3</v>
      </c>
      <c r="Y127" s="4"/>
      <c r="Z127" s="16">
        <v>4501295.5547814993</v>
      </c>
      <c r="AA127" s="16">
        <f t="shared" si="27"/>
        <v>21845.758496787399</v>
      </c>
      <c r="AB127" s="17">
        <f t="shared" si="28"/>
        <v>4.8532157533138992E-3</v>
      </c>
      <c r="AC127" s="17">
        <v>4.9999999999999975E-3</v>
      </c>
      <c r="AD127" s="4"/>
      <c r="AE127" s="18">
        <f t="shared" si="29"/>
        <v>0</v>
      </c>
      <c r="AF127" s="4"/>
      <c r="AG127" s="16">
        <v>4523141.3132629991</v>
      </c>
      <c r="AH127" s="16">
        <f t="shared" si="30"/>
        <v>43691.516978287138</v>
      </c>
      <c r="AI127" s="17">
        <f t="shared" si="31"/>
        <v>9.6595516151955097E-3</v>
      </c>
      <c r="AJ127" s="17">
        <v>1.0000000000000002E-2</v>
      </c>
      <c r="AK127" s="4"/>
      <c r="AL127" s="16">
        <v>4523141.3132629991</v>
      </c>
      <c r="AM127" s="16">
        <f t="shared" si="32"/>
        <v>43691.516978287138</v>
      </c>
      <c r="AN127" s="17">
        <f t="shared" si="33"/>
        <v>9.6595516151955097E-3</v>
      </c>
      <c r="AO127" s="17">
        <v>1.0000000000000002E-2</v>
      </c>
      <c r="AP127" s="4"/>
      <c r="AQ127" s="18">
        <f t="shared" si="34"/>
        <v>0</v>
      </c>
      <c r="AR127" s="4"/>
      <c r="AS127" s="16">
        <v>4490372.6755407499</v>
      </c>
      <c r="AT127" s="16">
        <f t="shared" si="35"/>
        <v>10922.879256037995</v>
      </c>
      <c r="AU127" s="17">
        <f t="shared" si="36"/>
        <v>2.4325106278005344E-3</v>
      </c>
      <c r="AV127" s="17">
        <v>2.5000000000000022E-3</v>
      </c>
      <c r="AW127" s="4"/>
      <c r="AX127" s="16">
        <v>4490372.6755407499</v>
      </c>
      <c r="AY127" s="16">
        <f t="shared" si="37"/>
        <v>10922.879256037995</v>
      </c>
      <c r="AZ127" s="17">
        <f t="shared" si="38"/>
        <v>2.4325106278005344E-3</v>
      </c>
      <c r="BA127" s="17">
        <v>2.5000000000000022E-3</v>
      </c>
      <c r="BB127" s="4"/>
      <c r="BC127" s="18">
        <f t="shared" si="39"/>
        <v>0</v>
      </c>
      <c r="BD127" s="4"/>
    </row>
    <row r="128" spans="1:56" x14ac:dyDescent="0.3">
      <c r="A128" s="2">
        <v>8912018</v>
      </c>
      <c r="B128" s="2" t="s">
        <v>1</v>
      </c>
      <c r="C128" s="2">
        <v>8912018</v>
      </c>
      <c r="D128" s="2" t="s">
        <v>105</v>
      </c>
      <c r="E128" s="9">
        <v>1590035.3888400001</v>
      </c>
      <c r="G128" s="16">
        <v>1534646.2777536532</v>
      </c>
      <c r="H128" s="4"/>
      <c r="I128" s="16">
        <v>1550314.1077558</v>
      </c>
      <c r="J128" s="16">
        <f t="shared" si="20"/>
        <v>15667.830002146773</v>
      </c>
      <c r="K128" s="17">
        <f t="shared" si="21"/>
        <v>1.0106229391685775E-2</v>
      </c>
      <c r="L128" s="17">
        <v>1.0999999999999999E-2</v>
      </c>
      <c r="M128" s="4"/>
      <c r="N128" s="16">
        <v>1550314.1077558</v>
      </c>
      <c r="O128" s="16">
        <f t="shared" si="22"/>
        <v>15667.830002146773</v>
      </c>
      <c r="P128" s="17">
        <f t="shared" si="23"/>
        <v>1.0106229391685775E-2</v>
      </c>
      <c r="Q128" s="17">
        <v>1.0999999999999999E-2</v>
      </c>
      <c r="R128" s="4"/>
      <c r="S128" s="18">
        <f t="shared" si="24"/>
        <v>0</v>
      </c>
      <c r="T128" s="4"/>
      <c r="U128" s="16">
        <v>1541768.018689</v>
      </c>
      <c r="V128" s="16">
        <f t="shared" si="25"/>
        <v>7121.7409353468101</v>
      </c>
      <c r="W128" s="17">
        <f t="shared" si="26"/>
        <v>4.6192039587139612E-3</v>
      </c>
      <c r="X128" s="17">
        <v>5.000000000000001E-3</v>
      </c>
      <c r="Y128" s="4"/>
      <c r="Z128" s="16">
        <v>1541768.018689</v>
      </c>
      <c r="AA128" s="16">
        <f t="shared" si="27"/>
        <v>7121.7409353468101</v>
      </c>
      <c r="AB128" s="17">
        <f t="shared" si="28"/>
        <v>4.6192039587139612E-3</v>
      </c>
      <c r="AC128" s="17">
        <v>5.000000000000001E-3</v>
      </c>
      <c r="AD128" s="4"/>
      <c r="AE128" s="18">
        <f t="shared" si="29"/>
        <v>0</v>
      </c>
      <c r="AF128" s="4"/>
      <c r="AG128" s="16">
        <v>1548889.7595780001</v>
      </c>
      <c r="AH128" s="16">
        <f t="shared" si="30"/>
        <v>14243.481824346818</v>
      </c>
      <c r="AI128" s="17">
        <f t="shared" si="31"/>
        <v>9.1959300113311493E-3</v>
      </c>
      <c r="AJ128" s="17">
        <v>9.9999999999999985E-3</v>
      </c>
      <c r="AK128" s="4"/>
      <c r="AL128" s="16">
        <v>1548889.7595780001</v>
      </c>
      <c r="AM128" s="16">
        <f t="shared" si="32"/>
        <v>14243.481824346818</v>
      </c>
      <c r="AN128" s="17">
        <f t="shared" si="33"/>
        <v>9.1959300113311493E-3</v>
      </c>
      <c r="AO128" s="17">
        <v>9.9999999999999985E-3</v>
      </c>
      <c r="AP128" s="4"/>
      <c r="AQ128" s="18">
        <f t="shared" si="34"/>
        <v>0</v>
      </c>
      <c r="AR128" s="4"/>
      <c r="AS128" s="16">
        <v>1538207.1482444999</v>
      </c>
      <c r="AT128" s="16">
        <f t="shared" si="35"/>
        <v>3560.8704908466898</v>
      </c>
      <c r="AU128" s="17">
        <f t="shared" si="36"/>
        <v>2.3149486042309594E-3</v>
      </c>
      <c r="AV128" s="17">
        <v>2.4999999999999988E-3</v>
      </c>
      <c r="AW128" s="4"/>
      <c r="AX128" s="16">
        <v>1538207.1482444999</v>
      </c>
      <c r="AY128" s="16">
        <f t="shared" si="37"/>
        <v>3560.8704908466898</v>
      </c>
      <c r="AZ128" s="17">
        <f t="shared" si="38"/>
        <v>2.3149486042309594E-3</v>
      </c>
      <c r="BA128" s="17">
        <v>2.4999999999999988E-3</v>
      </c>
      <c r="BB128" s="4"/>
      <c r="BC128" s="18">
        <f t="shared" si="39"/>
        <v>0</v>
      </c>
      <c r="BD128" s="4"/>
    </row>
    <row r="129" spans="1:56" x14ac:dyDescent="0.3">
      <c r="A129" s="2">
        <v>8912440</v>
      </c>
      <c r="B129" s="2" t="s">
        <v>218</v>
      </c>
      <c r="C129" s="2">
        <v>8912440</v>
      </c>
      <c r="D129" s="2" t="s">
        <v>105</v>
      </c>
      <c r="E129" s="9">
        <v>1182286.62894</v>
      </c>
      <c r="G129" s="16">
        <v>1173045.3674215591</v>
      </c>
      <c r="H129" s="4"/>
      <c r="I129" s="16">
        <v>1175702.2355684999</v>
      </c>
      <c r="J129" s="16">
        <f t="shared" si="20"/>
        <v>2656.868146940833</v>
      </c>
      <c r="K129" s="17">
        <f t="shared" si="21"/>
        <v>2.2598138087711714E-3</v>
      </c>
      <c r="L129" s="17">
        <v>2.5000000000000001E-3</v>
      </c>
      <c r="M129" s="4"/>
      <c r="N129" s="16">
        <v>1175702.2355684999</v>
      </c>
      <c r="O129" s="16">
        <f t="shared" si="22"/>
        <v>2656.868146940833</v>
      </c>
      <c r="P129" s="17">
        <f t="shared" si="23"/>
        <v>2.2598138087711714E-3</v>
      </c>
      <c r="Q129" s="17">
        <v>2.5000000000000001E-3</v>
      </c>
      <c r="R129" s="4"/>
      <c r="S129" s="18">
        <f t="shared" si="24"/>
        <v>0</v>
      </c>
      <c r="T129" s="4"/>
      <c r="U129" s="16">
        <v>1178359.1037369999</v>
      </c>
      <c r="V129" s="16">
        <f t="shared" si="25"/>
        <v>5313.7363154408522</v>
      </c>
      <c r="W129" s="17">
        <f t="shared" si="26"/>
        <v>4.5094371474613182E-3</v>
      </c>
      <c r="X129" s="17">
        <v>5.0000000000000001E-3</v>
      </c>
      <c r="Y129" s="4"/>
      <c r="Z129" s="16">
        <v>1178359.1037369999</v>
      </c>
      <c r="AA129" s="16">
        <f t="shared" si="27"/>
        <v>5313.7363154408522</v>
      </c>
      <c r="AB129" s="17">
        <f t="shared" si="28"/>
        <v>4.5094371474613182E-3</v>
      </c>
      <c r="AC129" s="17">
        <v>5.0000000000000001E-3</v>
      </c>
      <c r="AD129" s="4"/>
      <c r="AE129" s="18">
        <f t="shared" si="29"/>
        <v>0</v>
      </c>
      <c r="AF129" s="4"/>
      <c r="AG129" s="16">
        <v>1175702.2355684999</v>
      </c>
      <c r="AH129" s="16">
        <f t="shared" si="30"/>
        <v>2656.868146940833</v>
      </c>
      <c r="AI129" s="17">
        <f t="shared" si="31"/>
        <v>2.2598138087711714E-3</v>
      </c>
      <c r="AJ129" s="17">
        <v>2.5000000000000001E-3</v>
      </c>
      <c r="AK129" s="4"/>
      <c r="AL129" s="16">
        <v>1175702.2355684999</v>
      </c>
      <c r="AM129" s="16">
        <f t="shared" si="32"/>
        <v>2656.868146940833</v>
      </c>
      <c r="AN129" s="17">
        <f t="shared" si="33"/>
        <v>2.2598138087711714E-3</v>
      </c>
      <c r="AO129" s="17">
        <v>2.5000000000000001E-3</v>
      </c>
      <c r="AP129" s="4"/>
      <c r="AQ129" s="18">
        <f t="shared" si="34"/>
        <v>0</v>
      </c>
      <c r="AR129" s="4"/>
      <c r="AS129" s="16">
        <v>1175702.2355684999</v>
      </c>
      <c r="AT129" s="16">
        <f t="shared" si="35"/>
        <v>2656.868146940833</v>
      </c>
      <c r="AU129" s="17">
        <f t="shared" si="36"/>
        <v>2.2598138087711714E-3</v>
      </c>
      <c r="AV129" s="17">
        <v>2.5000000000000001E-3</v>
      </c>
      <c r="AW129" s="4"/>
      <c r="AX129" s="16">
        <v>1175702.2355684999</v>
      </c>
      <c r="AY129" s="16">
        <f t="shared" si="37"/>
        <v>2656.868146940833</v>
      </c>
      <c r="AZ129" s="17">
        <f t="shared" si="38"/>
        <v>2.2598138087711714E-3</v>
      </c>
      <c r="BA129" s="17">
        <v>2.5000000000000001E-3</v>
      </c>
      <c r="BB129" s="4"/>
      <c r="BC129" s="18">
        <f t="shared" si="39"/>
        <v>0</v>
      </c>
      <c r="BD129" s="4"/>
    </row>
    <row r="130" spans="1:56" x14ac:dyDescent="0.3">
      <c r="A130" s="2">
        <v>8912923</v>
      </c>
      <c r="B130" s="2" t="s">
        <v>39</v>
      </c>
      <c r="C130" s="2">
        <v>8912923</v>
      </c>
      <c r="D130" s="2" t="s">
        <v>105</v>
      </c>
      <c r="E130" s="9">
        <v>1105797.6314399999</v>
      </c>
      <c r="G130" s="16">
        <v>1073350.3718446642</v>
      </c>
      <c r="H130" s="4"/>
      <c r="I130" s="16">
        <v>1075758.0024795001</v>
      </c>
      <c r="J130" s="16">
        <f t="shared" si="20"/>
        <v>2407.6306348359212</v>
      </c>
      <c r="K130" s="17">
        <f t="shared" si="21"/>
        <v>2.2380782938975175E-3</v>
      </c>
      <c r="L130" s="17">
        <v>2.4999999999999988E-3</v>
      </c>
      <c r="M130" s="4"/>
      <c r="N130" s="16">
        <v>1075758.0024795001</v>
      </c>
      <c r="O130" s="16">
        <f t="shared" si="22"/>
        <v>2407.6306348359212</v>
      </c>
      <c r="P130" s="17">
        <f t="shared" si="23"/>
        <v>2.2380782938975175E-3</v>
      </c>
      <c r="Q130" s="17">
        <v>2.4999999999999988E-3</v>
      </c>
      <c r="R130" s="4"/>
      <c r="S130" s="18">
        <f t="shared" si="24"/>
        <v>0</v>
      </c>
      <c r="T130" s="4"/>
      <c r="U130" s="16">
        <v>1078165.6331590002</v>
      </c>
      <c r="V130" s="16">
        <f t="shared" si="25"/>
        <v>4815.2613143359777</v>
      </c>
      <c r="W130" s="17">
        <f t="shared" si="26"/>
        <v>4.4661610111123408E-3</v>
      </c>
      <c r="X130" s="17">
        <v>5.000000000000001E-3</v>
      </c>
      <c r="Y130" s="4"/>
      <c r="Z130" s="16">
        <v>1078165.6331590002</v>
      </c>
      <c r="AA130" s="16">
        <f t="shared" si="27"/>
        <v>4815.2613143359777</v>
      </c>
      <c r="AB130" s="17">
        <f t="shared" si="28"/>
        <v>4.4661610111123408E-3</v>
      </c>
      <c r="AC130" s="17">
        <v>5.000000000000001E-3</v>
      </c>
      <c r="AD130" s="4"/>
      <c r="AE130" s="18">
        <f t="shared" si="29"/>
        <v>0</v>
      </c>
      <c r="AF130" s="4"/>
      <c r="AG130" s="16">
        <v>1075758.0024795001</v>
      </c>
      <c r="AH130" s="16">
        <f t="shared" si="30"/>
        <v>2407.6306348359212</v>
      </c>
      <c r="AI130" s="17">
        <f t="shared" si="31"/>
        <v>2.2380782938975175E-3</v>
      </c>
      <c r="AJ130" s="17">
        <v>2.4999999999999988E-3</v>
      </c>
      <c r="AK130" s="4"/>
      <c r="AL130" s="16">
        <v>1075758.0024795001</v>
      </c>
      <c r="AM130" s="16">
        <f t="shared" si="32"/>
        <v>2407.6306348359212</v>
      </c>
      <c r="AN130" s="17">
        <f t="shared" si="33"/>
        <v>2.2380782938975175E-3</v>
      </c>
      <c r="AO130" s="17">
        <v>2.4999999999999988E-3</v>
      </c>
      <c r="AP130" s="4"/>
      <c r="AQ130" s="18">
        <f t="shared" si="34"/>
        <v>0</v>
      </c>
      <c r="AR130" s="4"/>
      <c r="AS130" s="16">
        <v>1075758.0024795001</v>
      </c>
      <c r="AT130" s="16">
        <f t="shared" si="35"/>
        <v>2407.6306348359212</v>
      </c>
      <c r="AU130" s="17">
        <f t="shared" si="36"/>
        <v>2.2380782938975175E-3</v>
      </c>
      <c r="AV130" s="17">
        <v>2.4999999999999988E-3</v>
      </c>
      <c r="AW130" s="4"/>
      <c r="AX130" s="16">
        <v>1075758.0024795001</v>
      </c>
      <c r="AY130" s="16">
        <f t="shared" si="37"/>
        <v>2407.6306348359212</v>
      </c>
      <c r="AZ130" s="17">
        <f t="shared" si="38"/>
        <v>2.2380782938975175E-3</v>
      </c>
      <c r="BA130" s="17">
        <v>2.4999999999999988E-3</v>
      </c>
      <c r="BB130" s="4"/>
      <c r="BC130" s="18">
        <f t="shared" si="39"/>
        <v>0</v>
      </c>
      <c r="BD130" s="4"/>
    </row>
    <row r="131" spans="1:56" x14ac:dyDescent="0.3">
      <c r="A131" s="2">
        <v>8912910</v>
      </c>
      <c r="B131" s="2" t="s">
        <v>35</v>
      </c>
      <c r="C131" s="2">
        <v>8912910</v>
      </c>
      <c r="D131" s="2" t="s">
        <v>105</v>
      </c>
      <c r="E131" s="9">
        <v>804013.41104000004</v>
      </c>
      <c r="G131" s="16">
        <v>782559.85814828193</v>
      </c>
      <c r="H131" s="4"/>
      <c r="I131" s="16">
        <v>784240.51249524998</v>
      </c>
      <c r="J131" s="16">
        <f t="shared" si="20"/>
        <v>1680.6543469680473</v>
      </c>
      <c r="K131" s="17">
        <f t="shared" si="21"/>
        <v>2.1430343372859442E-3</v>
      </c>
      <c r="L131" s="17">
        <v>2.4999999999999988E-3</v>
      </c>
      <c r="M131" s="4"/>
      <c r="N131" s="16">
        <v>784240.51249524998</v>
      </c>
      <c r="O131" s="16">
        <f t="shared" si="22"/>
        <v>1680.6543469680473</v>
      </c>
      <c r="P131" s="17">
        <f t="shared" si="23"/>
        <v>2.1430343372859442E-3</v>
      </c>
      <c r="Q131" s="17">
        <v>2.4999999999999988E-3</v>
      </c>
      <c r="R131" s="4"/>
      <c r="S131" s="18">
        <f t="shared" si="24"/>
        <v>0</v>
      </c>
      <c r="T131" s="4"/>
      <c r="U131" s="16">
        <v>785921.16689049988</v>
      </c>
      <c r="V131" s="16">
        <f t="shared" si="25"/>
        <v>3361.3087422179524</v>
      </c>
      <c r="W131" s="17">
        <f t="shared" si="26"/>
        <v>4.2769031854899432E-3</v>
      </c>
      <c r="X131" s="17">
        <v>5.000000000000001E-3</v>
      </c>
      <c r="Y131" s="4"/>
      <c r="Z131" s="16">
        <v>785921.1668905</v>
      </c>
      <c r="AA131" s="16">
        <f t="shared" si="27"/>
        <v>3361.3087422180688</v>
      </c>
      <c r="AB131" s="17">
        <f t="shared" si="28"/>
        <v>4.2769031854900906E-3</v>
      </c>
      <c r="AC131" s="17">
        <v>5.000000000000001E-3</v>
      </c>
      <c r="AD131" s="4"/>
      <c r="AE131" s="18">
        <f t="shared" si="29"/>
        <v>0</v>
      </c>
      <c r="AF131" s="4"/>
      <c r="AG131" s="16">
        <v>784240.51249524998</v>
      </c>
      <c r="AH131" s="16">
        <f t="shared" si="30"/>
        <v>1680.6543469680473</v>
      </c>
      <c r="AI131" s="17">
        <f t="shared" si="31"/>
        <v>2.1430343372859442E-3</v>
      </c>
      <c r="AJ131" s="17">
        <v>2.4999999999999988E-3</v>
      </c>
      <c r="AK131" s="4"/>
      <c r="AL131" s="16">
        <v>784240.51249524998</v>
      </c>
      <c r="AM131" s="16">
        <f t="shared" si="32"/>
        <v>1680.6543469680473</v>
      </c>
      <c r="AN131" s="17">
        <f t="shared" si="33"/>
        <v>2.1430343372859442E-3</v>
      </c>
      <c r="AO131" s="17">
        <v>2.4999999999999988E-3</v>
      </c>
      <c r="AP131" s="4"/>
      <c r="AQ131" s="18">
        <f t="shared" si="34"/>
        <v>0</v>
      </c>
      <c r="AR131" s="4"/>
      <c r="AS131" s="16">
        <v>784240.51249524998</v>
      </c>
      <c r="AT131" s="16">
        <f t="shared" si="35"/>
        <v>1680.6543469680473</v>
      </c>
      <c r="AU131" s="17">
        <f t="shared" si="36"/>
        <v>2.1430343372859442E-3</v>
      </c>
      <c r="AV131" s="17">
        <v>2.4999999999999988E-3</v>
      </c>
      <c r="AW131" s="4"/>
      <c r="AX131" s="16">
        <v>784240.51249524998</v>
      </c>
      <c r="AY131" s="16">
        <f t="shared" si="37"/>
        <v>1680.6543469680473</v>
      </c>
      <c r="AZ131" s="17">
        <f t="shared" si="38"/>
        <v>2.1430343372859442E-3</v>
      </c>
      <c r="BA131" s="17">
        <v>2.4999999999999988E-3</v>
      </c>
      <c r="BB131" s="4"/>
      <c r="BC131" s="18">
        <f t="shared" si="39"/>
        <v>0</v>
      </c>
      <c r="BD131" s="4"/>
    </row>
    <row r="132" spans="1:56" x14ac:dyDescent="0.3">
      <c r="A132" s="2">
        <v>8913730</v>
      </c>
      <c r="B132" s="2" t="s">
        <v>126</v>
      </c>
      <c r="C132" s="2">
        <v>8913730</v>
      </c>
      <c r="D132" s="2" t="s">
        <v>105</v>
      </c>
      <c r="E132" s="9">
        <v>848226.36964000005</v>
      </c>
      <c r="G132" s="16">
        <v>846673.1873017496</v>
      </c>
      <c r="H132" s="4"/>
      <c r="I132" s="16">
        <v>848514.12501824996</v>
      </c>
      <c r="J132" s="16">
        <f t="shared" si="20"/>
        <v>1840.937716500368</v>
      </c>
      <c r="K132" s="17">
        <f t="shared" si="21"/>
        <v>2.1696017334546704E-3</v>
      </c>
      <c r="L132" s="17">
        <v>2.5000000000000001E-3</v>
      </c>
      <c r="M132" s="4"/>
      <c r="N132" s="16">
        <v>848514.12501824996</v>
      </c>
      <c r="O132" s="16">
        <f t="shared" si="22"/>
        <v>1840.937716500368</v>
      </c>
      <c r="P132" s="17">
        <f t="shared" si="23"/>
        <v>2.1696017334546704E-3</v>
      </c>
      <c r="Q132" s="17">
        <v>2.4999999999999996E-3</v>
      </c>
      <c r="R132" s="4"/>
      <c r="S132" s="18">
        <f t="shared" si="24"/>
        <v>0</v>
      </c>
      <c r="T132" s="4"/>
      <c r="U132" s="16">
        <v>850355.06273650005</v>
      </c>
      <c r="V132" s="16">
        <f t="shared" si="25"/>
        <v>3681.8754347504582</v>
      </c>
      <c r="W132" s="17">
        <f t="shared" si="26"/>
        <v>4.329809506751138E-3</v>
      </c>
      <c r="X132" s="17">
        <v>5.0000000000000001E-3</v>
      </c>
      <c r="Y132" s="4"/>
      <c r="Z132" s="16">
        <v>850355.06273649994</v>
      </c>
      <c r="AA132" s="16">
        <f t="shared" si="27"/>
        <v>3681.8754347503418</v>
      </c>
      <c r="AB132" s="17">
        <f t="shared" si="28"/>
        <v>4.3298095067510018E-3</v>
      </c>
      <c r="AC132" s="17">
        <v>5.0000000000000001E-3</v>
      </c>
      <c r="AD132" s="4"/>
      <c r="AE132" s="18">
        <f t="shared" si="29"/>
        <v>0</v>
      </c>
      <c r="AF132" s="4"/>
      <c r="AG132" s="16">
        <v>848514.12501824996</v>
      </c>
      <c r="AH132" s="16">
        <f t="shared" si="30"/>
        <v>1840.937716500368</v>
      </c>
      <c r="AI132" s="17">
        <f t="shared" si="31"/>
        <v>2.1696017334546704E-3</v>
      </c>
      <c r="AJ132" s="17">
        <v>2.5000000000000001E-3</v>
      </c>
      <c r="AK132" s="4"/>
      <c r="AL132" s="16">
        <v>848514.12501824996</v>
      </c>
      <c r="AM132" s="16">
        <f t="shared" si="32"/>
        <v>1840.937716500368</v>
      </c>
      <c r="AN132" s="17">
        <f t="shared" si="33"/>
        <v>2.1696017334546704E-3</v>
      </c>
      <c r="AO132" s="17">
        <v>2.4999999999999996E-3</v>
      </c>
      <c r="AP132" s="4"/>
      <c r="AQ132" s="18">
        <f t="shared" si="34"/>
        <v>0</v>
      </c>
      <c r="AR132" s="4"/>
      <c r="AS132" s="16">
        <v>848514.12501824996</v>
      </c>
      <c r="AT132" s="16">
        <f t="shared" si="35"/>
        <v>1840.937716500368</v>
      </c>
      <c r="AU132" s="17">
        <f t="shared" si="36"/>
        <v>2.1696017334546704E-3</v>
      </c>
      <c r="AV132" s="17">
        <v>2.5000000000000001E-3</v>
      </c>
      <c r="AW132" s="4"/>
      <c r="AX132" s="16">
        <v>848514.12501824996</v>
      </c>
      <c r="AY132" s="16">
        <f t="shared" si="37"/>
        <v>1840.937716500368</v>
      </c>
      <c r="AZ132" s="17">
        <f t="shared" si="38"/>
        <v>2.1696017334546704E-3</v>
      </c>
      <c r="BA132" s="17">
        <v>2.4999999999999996E-3</v>
      </c>
      <c r="BB132" s="4"/>
      <c r="BC132" s="18">
        <f t="shared" si="39"/>
        <v>0</v>
      </c>
      <c r="BD132" s="4"/>
    </row>
    <row r="133" spans="1:56" x14ac:dyDescent="0.3">
      <c r="A133" s="2">
        <v>8913768</v>
      </c>
      <c r="B133" s="2" t="s">
        <v>302</v>
      </c>
      <c r="C133" s="2">
        <v>8913768</v>
      </c>
      <c r="D133" s="2" t="s">
        <v>105</v>
      </c>
      <c r="E133" s="9">
        <v>799067.97383999999</v>
      </c>
      <c r="G133" s="16">
        <v>791412.95642535051</v>
      </c>
      <c r="H133" s="4"/>
      <c r="I133" s="16">
        <v>796668.47581268672</v>
      </c>
      <c r="J133" s="16">
        <f t="shared" si="20"/>
        <v>5255.519387336215</v>
      </c>
      <c r="K133" s="17">
        <f t="shared" si="21"/>
        <v>6.5968712794553909E-3</v>
      </c>
      <c r="L133" s="17">
        <v>7.7160545880094944E-3</v>
      </c>
      <c r="M133" s="4"/>
      <c r="N133" s="16">
        <v>794546.914501964</v>
      </c>
      <c r="O133" s="16">
        <f t="shared" si="22"/>
        <v>3133.9580766134895</v>
      </c>
      <c r="P133" s="17">
        <f t="shared" si="23"/>
        <v>3.944333581079866E-3</v>
      </c>
      <c r="Q133" s="17">
        <v>4.6012182417049154E-3</v>
      </c>
      <c r="R133" s="4"/>
      <c r="S133" s="18">
        <f t="shared" si="24"/>
        <v>-2121.5613107227255</v>
      </c>
      <c r="T133" s="4"/>
      <c r="U133" s="16">
        <v>794818.5306820001</v>
      </c>
      <c r="V133" s="16">
        <f t="shared" si="25"/>
        <v>3405.5742566495901</v>
      </c>
      <c r="W133" s="17">
        <f t="shared" si="26"/>
        <v>4.2847192474581731E-3</v>
      </c>
      <c r="X133" s="17">
        <v>5.0000000000000001E-3</v>
      </c>
      <c r="Y133" s="4"/>
      <c r="Z133" s="16">
        <v>794818.5306820001</v>
      </c>
      <c r="AA133" s="16">
        <f t="shared" si="27"/>
        <v>3405.5742566495901</v>
      </c>
      <c r="AB133" s="17">
        <f t="shared" si="28"/>
        <v>4.2847192474581731E-3</v>
      </c>
      <c r="AC133" s="17">
        <v>5.0000000000000001E-3</v>
      </c>
      <c r="AD133" s="4"/>
      <c r="AE133" s="18">
        <f t="shared" si="29"/>
        <v>0</v>
      </c>
      <c r="AF133" s="4"/>
      <c r="AG133" s="16">
        <v>796668.47581268672</v>
      </c>
      <c r="AH133" s="16">
        <f t="shared" si="30"/>
        <v>5255.519387336215</v>
      </c>
      <c r="AI133" s="17">
        <f t="shared" si="31"/>
        <v>6.5968712794553909E-3</v>
      </c>
      <c r="AJ133" s="17">
        <v>7.7160545880094944E-3</v>
      </c>
      <c r="AK133" s="4"/>
      <c r="AL133" s="16">
        <v>794546.914501964</v>
      </c>
      <c r="AM133" s="16">
        <f t="shared" si="32"/>
        <v>3133.9580766134895</v>
      </c>
      <c r="AN133" s="17">
        <f t="shared" si="33"/>
        <v>3.944333581079866E-3</v>
      </c>
      <c r="AO133" s="17">
        <v>4.6012182417049154E-3</v>
      </c>
      <c r="AP133" s="4"/>
      <c r="AQ133" s="18">
        <f t="shared" si="34"/>
        <v>-2121.5613107227255</v>
      </c>
      <c r="AR133" s="4"/>
      <c r="AS133" s="16">
        <v>793115.74354100006</v>
      </c>
      <c r="AT133" s="16">
        <f t="shared" si="35"/>
        <v>1702.787115649553</v>
      </c>
      <c r="AU133" s="17">
        <f t="shared" si="36"/>
        <v>2.1469591664479769E-3</v>
      </c>
      <c r="AV133" s="17">
        <v>2.4999999999999996E-3</v>
      </c>
      <c r="AW133" s="4"/>
      <c r="AX133" s="16">
        <v>793115.74354100006</v>
      </c>
      <c r="AY133" s="16">
        <f t="shared" si="37"/>
        <v>1702.787115649553</v>
      </c>
      <c r="AZ133" s="17">
        <f t="shared" si="38"/>
        <v>2.1469591664479769E-3</v>
      </c>
      <c r="BA133" s="17">
        <v>2.5000000000000001E-3</v>
      </c>
      <c r="BB133" s="4"/>
      <c r="BC133" s="18">
        <f t="shared" si="39"/>
        <v>0</v>
      </c>
      <c r="BD133" s="4"/>
    </row>
    <row r="134" spans="1:56" x14ac:dyDescent="0.3">
      <c r="A134" s="2">
        <v>8913766</v>
      </c>
      <c r="B134" s="2" t="s">
        <v>82</v>
      </c>
      <c r="C134" s="2">
        <v>8913766</v>
      </c>
      <c r="D134" s="2" t="s">
        <v>105</v>
      </c>
      <c r="E134" s="9">
        <v>1163070.0127399999</v>
      </c>
      <c r="G134" s="16">
        <v>1144735.7887433057</v>
      </c>
      <c r="H134" s="4"/>
      <c r="I134" s="16">
        <v>1155761.423344356</v>
      </c>
      <c r="J134" s="16">
        <f t="shared" si="20"/>
        <v>11025.634601050289</v>
      </c>
      <c r="K134" s="17">
        <f t="shared" si="21"/>
        <v>9.5397150124167367E-3</v>
      </c>
      <c r="L134" s="17">
        <v>1.0658577858094377E-2</v>
      </c>
      <c r="M134" s="4"/>
      <c r="N134" s="16">
        <v>1152709.7791048607</v>
      </c>
      <c r="O134" s="16">
        <f t="shared" si="22"/>
        <v>7973.9903615550138</v>
      </c>
      <c r="P134" s="17">
        <f t="shared" si="23"/>
        <v>6.9176045055740166E-3</v>
      </c>
      <c r="Q134" s="17">
        <v>7.708526566623815E-3</v>
      </c>
      <c r="R134" s="4"/>
      <c r="S134" s="18">
        <f t="shared" si="24"/>
        <v>-3051.6442394952755</v>
      </c>
      <c r="T134" s="4"/>
      <c r="U134" s="16">
        <v>1149907.9771434998</v>
      </c>
      <c r="V134" s="16">
        <f t="shared" si="25"/>
        <v>5172.1884001940489</v>
      </c>
      <c r="W134" s="17">
        <f t="shared" si="26"/>
        <v>4.4979150532048172E-3</v>
      </c>
      <c r="X134" s="17">
        <v>5.0000000000000001E-3</v>
      </c>
      <c r="Y134" s="4"/>
      <c r="Z134" s="16">
        <v>1149907.9771434998</v>
      </c>
      <c r="AA134" s="16">
        <f t="shared" si="27"/>
        <v>5172.1884001940489</v>
      </c>
      <c r="AB134" s="17">
        <f t="shared" si="28"/>
        <v>4.4979150532048172E-3</v>
      </c>
      <c r="AC134" s="17">
        <v>5.0000000000000001E-3</v>
      </c>
      <c r="AD134" s="4"/>
      <c r="AE134" s="18">
        <f t="shared" si="29"/>
        <v>0</v>
      </c>
      <c r="AF134" s="4"/>
      <c r="AG134" s="16">
        <v>1155080.1655869999</v>
      </c>
      <c r="AH134" s="16">
        <f t="shared" si="30"/>
        <v>10344.376843694132</v>
      </c>
      <c r="AI134" s="17">
        <f t="shared" si="31"/>
        <v>8.9555488457697015E-3</v>
      </c>
      <c r="AJ134" s="17">
        <v>0.01</v>
      </c>
      <c r="AK134" s="4"/>
      <c r="AL134" s="16">
        <v>1152709.7791048607</v>
      </c>
      <c r="AM134" s="16">
        <f t="shared" si="32"/>
        <v>7973.9903615550138</v>
      </c>
      <c r="AN134" s="17">
        <f t="shared" si="33"/>
        <v>6.9176045055740166E-3</v>
      </c>
      <c r="AO134" s="17">
        <v>7.708526566623815E-3</v>
      </c>
      <c r="AP134" s="4"/>
      <c r="AQ134" s="18">
        <f t="shared" si="34"/>
        <v>-2370.386482139118</v>
      </c>
      <c r="AR134" s="4"/>
      <c r="AS134" s="16">
        <v>1147321.88292175</v>
      </c>
      <c r="AT134" s="16">
        <f t="shared" si="35"/>
        <v>2586.0941784442402</v>
      </c>
      <c r="AU134" s="17">
        <f t="shared" si="36"/>
        <v>2.2540267181678239E-3</v>
      </c>
      <c r="AV134" s="17">
        <v>2.5000000000000005E-3</v>
      </c>
      <c r="AW134" s="4"/>
      <c r="AX134" s="16">
        <v>1147321.88292175</v>
      </c>
      <c r="AY134" s="16">
        <f t="shared" si="37"/>
        <v>2586.0941784442402</v>
      </c>
      <c r="AZ134" s="17">
        <f t="shared" si="38"/>
        <v>2.2540267181678239E-3</v>
      </c>
      <c r="BA134" s="17">
        <v>2.4999999999999996E-3</v>
      </c>
      <c r="BB134" s="4"/>
      <c r="BC134" s="18">
        <f t="shared" si="39"/>
        <v>0</v>
      </c>
      <c r="BD134" s="4"/>
    </row>
    <row r="135" spans="1:56" x14ac:dyDescent="0.3">
      <c r="A135" s="2">
        <v>8913132</v>
      </c>
      <c r="B135" s="2" t="s">
        <v>274</v>
      </c>
      <c r="C135" s="2">
        <v>8913132</v>
      </c>
      <c r="D135" s="2" t="s">
        <v>105</v>
      </c>
      <c r="E135" s="9">
        <v>309025.08103999996</v>
      </c>
      <c r="G135" s="16">
        <v>292326.63838150271</v>
      </c>
      <c r="H135" s="4"/>
      <c r="I135" s="16">
        <v>292781.70964575006</v>
      </c>
      <c r="J135" s="16">
        <f t="shared" si="20"/>
        <v>455.07126424735179</v>
      </c>
      <c r="K135" s="17">
        <f t="shared" si="21"/>
        <v>1.5543022301425975E-3</v>
      </c>
      <c r="L135" s="17">
        <v>2.5000000000000005E-3</v>
      </c>
      <c r="M135" s="4"/>
      <c r="N135" s="16">
        <v>292781.70964575006</v>
      </c>
      <c r="O135" s="16">
        <f t="shared" si="22"/>
        <v>455.07126424735179</v>
      </c>
      <c r="P135" s="17">
        <f t="shared" si="23"/>
        <v>1.5543022301425975E-3</v>
      </c>
      <c r="Q135" s="17">
        <v>2.5000000000000005E-3</v>
      </c>
      <c r="R135" s="4"/>
      <c r="S135" s="18">
        <f t="shared" si="24"/>
        <v>0</v>
      </c>
      <c r="T135" s="4"/>
      <c r="U135" s="16">
        <v>293236.78099150007</v>
      </c>
      <c r="V135" s="16">
        <f t="shared" si="25"/>
        <v>910.14260999736143</v>
      </c>
      <c r="W135" s="17">
        <f t="shared" si="26"/>
        <v>3.1037805248030717E-3</v>
      </c>
      <c r="X135" s="17">
        <v>5.000000000000001E-3</v>
      </c>
      <c r="Y135" s="4"/>
      <c r="Z135" s="16">
        <v>293236.78099150007</v>
      </c>
      <c r="AA135" s="16">
        <f t="shared" si="27"/>
        <v>910.14260999736143</v>
      </c>
      <c r="AB135" s="17">
        <f t="shared" si="28"/>
        <v>3.1037805248030717E-3</v>
      </c>
      <c r="AC135" s="17">
        <v>4.9999999999999992E-3</v>
      </c>
      <c r="AD135" s="4"/>
      <c r="AE135" s="18">
        <f t="shared" si="29"/>
        <v>0</v>
      </c>
      <c r="AF135" s="4"/>
      <c r="AG135" s="16">
        <v>292781.70964575006</v>
      </c>
      <c r="AH135" s="16">
        <f t="shared" si="30"/>
        <v>455.07126424735179</v>
      </c>
      <c r="AI135" s="17">
        <f t="shared" si="31"/>
        <v>1.5543022301425975E-3</v>
      </c>
      <c r="AJ135" s="17">
        <v>2.5000000000000005E-3</v>
      </c>
      <c r="AK135" s="4"/>
      <c r="AL135" s="16">
        <v>292781.70964575006</v>
      </c>
      <c r="AM135" s="16">
        <f t="shared" si="32"/>
        <v>455.07126424735179</v>
      </c>
      <c r="AN135" s="17">
        <f t="shared" si="33"/>
        <v>1.5543022301425975E-3</v>
      </c>
      <c r="AO135" s="17">
        <v>2.5000000000000005E-3</v>
      </c>
      <c r="AP135" s="4"/>
      <c r="AQ135" s="18">
        <f t="shared" si="34"/>
        <v>0</v>
      </c>
      <c r="AR135" s="4"/>
      <c r="AS135" s="16">
        <v>292781.70964575006</v>
      </c>
      <c r="AT135" s="16">
        <f t="shared" si="35"/>
        <v>455.07126424735179</v>
      </c>
      <c r="AU135" s="17">
        <f t="shared" si="36"/>
        <v>1.5543022301425975E-3</v>
      </c>
      <c r="AV135" s="17">
        <v>2.5000000000000005E-3</v>
      </c>
      <c r="AW135" s="4"/>
      <c r="AX135" s="16">
        <v>292781.70964575006</v>
      </c>
      <c r="AY135" s="16">
        <f t="shared" si="37"/>
        <v>455.07126424735179</v>
      </c>
      <c r="AZ135" s="17">
        <f t="shared" si="38"/>
        <v>1.5543022301425975E-3</v>
      </c>
      <c r="BA135" s="17">
        <v>2.5000000000000005E-3</v>
      </c>
      <c r="BB135" s="4"/>
      <c r="BC135" s="18">
        <f t="shared" si="39"/>
        <v>0</v>
      </c>
      <c r="BD135" s="4"/>
    </row>
    <row r="136" spans="1:56" x14ac:dyDescent="0.3">
      <c r="A136" s="2">
        <v>8912417</v>
      </c>
      <c r="B136" s="2" t="s">
        <v>127</v>
      </c>
      <c r="C136" s="2">
        <v>8912417</v>
      </c>
      <c r="D136" s="2" t="s">
        <v>105</v>
      </c>
      <c r="E136" s="9">
        <v>824736.70744000003</v>
      </c>
      <c r="G136" s="16">
        <v>809500.77164369135</v>
      </c>
      <c r="H136" s="4"/>
      <c r="I136" s="16">
        <v>811248.77827899996</v>
      </c>
      <c r="J136" s="16">
        <f t="shared" si="20"/>
        <v>1748.0066353086149</v>
      </c>
      <c r="K136" s="17">
        <f t="shared" si="21"/>
        <v>2.1547109618049259E-3</v>
      </c>
      <c r="L136" s="17">
        <v>2.4999999999999988E-3</v>
      </c>
      <c r="M136" s="4"/>
      <c r="N136" s="16">
        <v>811248.77827899996</v>
      </c>
      <c r="O136" s="16">
        <f t="shared" si="22"/>
        <v>1748.0066353086149</v>
      </c>
      <c r="P136" s="17">
        <f t="shared" si="23"/>
        <v>2.1547109618049259E-3</v>
      </c>
      <c r="Q136" s="17">
        <v>2.4999999999999988E-3</v>
      </c>
      <c r="R136" s="4"/>
      <c r="S136" s="18">
        <f t="shared" si="24"/>
        <v>0</v>
      </c>
      <c r="T136" s="4"/>
      <c r="U136" s="16">
        <v>812996.78495799995</v>
      </c>
      <c r="V136" s="16">
        <f t="shared" si="25"/>
        <v>3496.0133143085986</v>
      </c>
      <c r="W136" s="17">
        <f t="shared" si="26"/>
        <v>4.3001563831389636E-3</v>
      </c>
      <c r="X136" s="17">
        <v>5.000000000000001E-3</v>
      </c>
      <c r="Y136" s="4"/>
      <c r="Z136" s="16">
        <v>812996.78495799995</v>
      </c>
      <c r="AA136" s="16">
        <f t="shared" si="27"/>
        <v>3496.0133143085986</v>
      </c>
      <c r="AB136" s="17">
        <f t="shared" si="28"/>
        <v>4.3001563831389636E-3</v>
      </c>
      <c r="AC136" s="17">
        <v>5.000000000000001E-3</v>
      </c>
      <c r="AD136" s="4"/>
      <c r="AE136" s="18">
        <f t="shared" si="29"/>
        <v>0</v>
      </c>
      <c r="AF136" s="4"/>
      <c r="AG136" s="16">
        <v>811248.77827899996</v>
      </c>
      <c r="AH136" s="16">
        <f t="shared" si="30"/>
        <v>1748.0066353086149</v>
      </c>
      <c r="AI136" s="17">
        <f t="shared" si="31"/>
        <v>2.1547109618049259E-3</v>
      </c>
      <c r="AJ136" s="17">
        <v>2.4999999999999988E-3</v>
      </c>
      <c r="AK136" s="4"/>
      <c r="AL136" s="16">
        <v>811248.77827899996</v>
      </c>
      <c r="AM136" s="16">
        <f t="shared" si="32"/>
        <v>1748.0066353086149</v>
      </c>
      <c r="AN136" s="17">
        <f t="shared" si="33"/>
        <v>2.1547109618049259E-3</v>
      </c>
      <c r="AO136" s="17">
        <v>2.4999999999999988E-3</v>
      </c>
      <c r="AP136" s="4"/>
      <c r="AQ136" s="18">
        <f t="shared" si="34"/>
        <v>0</v>
      </c>
      <c r="AR136" s="4"/>
      <c r="AS136" s="16">
        <v>811248.77827899996</v>
      </c>
      <c r="AT136" s="16">
        <f t="shared" si="35"/>
        <v>1748.0066353086149</v>
      </c>
      <c r="AU136" s="17">
        <f t="shared" si="36"/>
        <v>2.1547109618049259E-3</v>
      </c>
      <c r="AV136" s="17">
        <v>2.4999999999999988E-3</v>
      </c>
      <c r="AW136" s="4"/>
      <c r="AX136" s="16">
        <v>811248.77827899996</v>
      </c>
      <c r="AY136" s="16">
        <f t="shared" si="37"/>
        <v>1748.0066353086149</v>
      </c>
      <c r="AZ136" s="17">
        <f t="shared" si="38"/>
        <v>2.1547109618049259E-3</v>
      </c>
      <c r="BA136" s="17">
        <v>2.4999999999999988E-3</v>
      </c>
      <c r="BB136" s="4"/>
      <c r="BC136" s="18">
        <f t="shared" si="39"/>
        <v>0</v>
      </c>
      <c r="BD136" s="4"/>
    </row>
    <row r="137" spans="1:56" x14ac:dyDescent="0.3">
      <c r="A137" s="2">
        <v>8913791</v>
      </c>
      <c r="B137" s="2" t="s">
        <v>308</v>
      </c>
      <c r="C137" s="2">
        <v>8913791</v>
      </c>
      <c r="D137" s="2" t="s">
        <v>105</v>
      </c>
      <c r="E137" s="9">
        <v>1573947.1136399999</v>
      </c>
      <c r="G137" s="16">
        <v>1553443.8709174746</v>
      </c>
      <c r="H137" s="4"/>
      <c r="I137" s="16">
        <v>1569318.4743798999</v>
      </c>
      <c r="J137" s="16">
        <f t="shared" si="20"/>
        <v>15874.603462425293</v>
      </c>
      <c r="K137" s="17">
        <f t="shared" si="21"/>
        <v>1.0115603506610078E-2</v>
      </c>
      <c r="L137" s="17">
        <v>1.1000000000000001E-2</v>
      </c>
      <c r="M137" s="4"/>
      <c r="N137" s="16">
        <v>1566958.2359461421</v>
      </c>
      <c r="O137" s="16">
        <f t="shared" si="22"/>
        <v>13514.365028667497</v>
      </c>
      <c r="P137" s="17">
        <f t="shared" si="23"/>
        <v>8.6245853390645184E-3</v>
      </c>
      <c r="Q137" s="17">
        <v>9.3645183450277013E-3</v>
      </c>
      <c r="R137" s="4"/>
      <c r="S137" s="18">
        <f t="shared" si="24"/>
        <v>-2360.2384337577969</v>
      </c>
      <c r="T137" s="4"/>
      <c r="U137" s="16">
        <v>1560659.5997545</v>
      </c>
      <c r="V137" s="16">
        <f t="shared" si="25"/>
        <v>7215.7288370253518</v>
      </c>
      <c r="W137" s="17">
        <f t="shared" si="26"/>
        <v>4.6235122881122985E-3</v>
      </c>
      <c r="X137" s="17">
        <v>5.0000000000000001E-3</v>
      </c>
      <c r="Y137" s="4"/>
      <c r="Z137" s="16">
        <v>1560659.5997545</v>
      </c>
      <c r="AA137" s="16">
        <f t="shared" si="27"/>
        <v>7215.7288370253518</v>
      </c>
      <c r="AB137" s="17">
        <f t="shared" si="28"/>
        <v>4.6235122881122985E-3</v>
      </c>
      <c r="AC137" s="17">
        <v>5.0000000000000001E-3</v>
      </c>
      <c r="AD137" s="4"/>
      <c r="AE137" s="18">
        <f t="shared" si="29"/>
        <v>0</v>
      </c>
      <c r="AF137" s="4"/>
      <c r="AG137" s="16">
        <v>1567875.328609</v>
      </c>
      <c r="AH137" s="16">
        <f t="shared" si="30"/>
        <v>14431.457691525342</v>
      </c>
      <c r="AI137" s="17">
        <f t="shared" si="31"/>
        <v>9.204467618180303E-3</v>
      </c>
      <c r="AJ137" s="17">
        <v>0.01</v>
      </c>
      <c r="AK137" s="4"/>
      <c r="AL137" s="16">
        <v>1566958.2359461421</v>
      </c>
      <c r="AM137" s="16">
        <f t="shared" si="32"/>
        <v>13514.365028667497</v>
      </c>
      <c r="AN137" s="17">
        <f t="shared" si="33"/>
        <v>8.6245853390645184E-3</v>
      </c>
      <c r="AO137" s="17">
        <v>9.3645183450277013E-3</v>
      </c>
      <c r="AP137" s="4"/>
      <c r="AQ137" s="18">
        <f t="shared" si="34"/>
        <v>-917.09266285784543</v>
      </c>
      <c r="AR137" s="4"/>
      <c r="AS137" s="16">
        <v>1557051.7353272501</v>
      </c>
      <c r="AT137" s="16">
        <f t="shared" si="35"/>
        <v>3607.8644097754732</v>
      </c>
      <c r="AU137" s="17">
        <f t="shared" si="36"/>
        <v>2.3171127380794431E-3</v>
      </c>
      <c r="AV137" s="17">
        <v>2.5000000000000005E-3</v>
      </c>
      <c r="AW137" s="4"/>
      <c r="AX137" s="16">
        <v>1557051.7353272499</v>
      </c>
      <c r="AY137" s="16">
        <f t="shared" si="37"/>
        <v>3607.8644097752403</v>
      </c>
      <c r="AZ137" s="17">
        <f t="shared" si="38"/>
        <v>2.3171127380792939E-3</v>
      </c>
      <c r="BA137" s="17">
        <v>2.5000000000000005E-3</v>
      </c>
      <c r="BB137" s="4"/>
      <c r="BC137" s="18">
        <f t="shared" si="39"/>
        <v>0</v>
      </c>
      <c r="BD137" s="4"/>
    </row>
    <row r="138" spans="1:56" x14ac:dyDescent="0.3">
      <c r="A138" s="2">
        <v>8913774</v>
      </c>
      <c r="B138" s="2" t="s">
        <v>303</v>
      </c>
      <c r="C138" s="2">
        <v>8913774</v>
      </c>
      <c r="D138" s="2" t="s">
        <v>105</v>
      </c>
      <c r="E138" s="9">
        <v>423032.76013999997</v>
      </c>
      <c r="G138" s="16">
        <v>421634.91982950625</v>
      </c>
      <c r="H138" s="4"/>
      <c r="I138" s="16">
        <v>422413.26184949995</v>
      </c>
      <c r="J138" s="16">
        <f t="shared" si="20"/>
        <v>778.34201999369543</v>
      </c>
      <c r="K138" s="17">
        <f t="shared" si="21"/>
        <v>1.8426079157311307E-3</v>
      </c>
      <c r="L138" s="17">
        <v>2.5000000000000022E-3</v>
      </c>
      <c r="M138" s="4"/>
      <c r="N138" s="16">
        <v>422413.26184949989</v>
      </c>
      <c r="O138" s="16">
        <f t="shared" si="22"/>
        <v>778.34201999363722</v>
      </c>
      <c r="P138" s="17">
        <f t="shared" si="23"/>
        <v>1.8426079157309932E-3</v>
      </c>
      <c r="Q138" s="17">
        <v>2.5000000000000022E-3</v>
      </c>
      <c r="R138" s="4"/>
      <c r="S138" s="18">
        <f t="shared" si="24"/>
        <v>0</v>
      </c>
      <c r="T138" s="4"/>
      <c r="U138" s="16">
        <v>423191.60389899992</v>
      </c>
      <c r="V138" s="16">
        <f t="shared" si="25"/>
        <v>1556.6840694936691</v>
      </c>
      <c r="W138" s="17">
        <f t="shared" si="26"/>
        <v>3.6784379821136327E-3</v>
      </c>
      <c r="X138" s="17">
        <v>4.9999999999999975E-3</v>
      </c>
      <c r="Y138" s="4"/>
      <c r="Z138" s="16">
        <v>423191.60389899992</v>
      </c>
      <c r="AA138" s="16">
        <f t="shared" si="27"/>
        <v>1556.6840694936691</v>
      </c>
      <c r="AB138" s="17">
        <f t="shared" si="28"/>
        <v>3.6784379821136327E-3</v>
      </c>
      <c r="AC138" s="17">
        <v>4.9999999999999975E-3</v>
      </c>
      <c r="AD138" s="4"/>
      <c r="AE138" s="18">
        <f t="shared" si="29"/>
        <v>0</v>
      </c>
      <c r="AF138" s="4"/>
      <c r="AG138" s="16">
        <v>422413.26184949995</v>
      </c>
      <c r="AH138" s="16">
        <f t="shared" si="30"/>
        <v>778.34201999369543</v>
      </c>
      <c r="AI138" s="17">
        <f t="shared" si="31"/>
        <v>1.8426079157311307E-3</v>
      </c>
      <c r="AJ138" s="17">
        <v>2.5000000000000022E-3</v>
      </c>
      <c r="AK138" s="4"/>
      <c r="AL138" s="16">
        <v>422413.26184949989</v>
      </c>
      <c r="AM138" s="16">
        <f t="shared" si="32"/>
        <v>778.34201999363722</v>
      </c>
      <c r="AN138" s="17">
        <f t="shared" si="33"/>
        <v>1.8426079157309932E-3</v>
      </c>
      <c r="AO138" s="17">
        <v>2.5000000000000022E-3</v>
      </c>
      <c r="AP138" s="4"/>
      <c r="AQ138" s="18">
        <f t="shared" si="34"/>
        <v>0</v>
      </c>
      <c r="AR138" s="4"/>
      <c r="AS138" s="16">
        <v>422413.26184949995</v>
      </c>
      <c r="AT138" s="16">
        <f t="shared" si="35"/>
        <v>778.34201999369543</v>
      </c>
      <c r="AU138" s="17">
        <f t="shared" si="36"/>
        <v>1.8426079157311307E-3</v>
      </c>
      <c r="AV138" s="17">
        <v>2.5000000000000022E-3</v>
      </c>
      <c r="AW138" s="4"/>
      <c r="AX138" s="16">
        <v>422413.26184949989</v>
      </c>
      <c r="AY138" s="16">
        <f t="shared" si="37"/>
        <v>778.34201999363722</v>
      </c>
      <c r="AZ138" s="17">
        <f t="shared" si="38"/>
        <v>1.8426079157309932E-3</v>
      </c>
      <c r="BA138" s="17">
        <v>2.5000000000000022E-3</v>
      </c>
      <c r="BB138" s="4"/>
      <c r="BC138" s="18">
        <f t="shared" si="39"/>
        <v>0</v>
      </c>
      <c r="BD138" s="4"/>
    </row>
    <row r="139" spans="1:56" x14ac:dyDescent="0.3">
      <c r="A139" s="2">
        <v>8913780</v>
      </c>
      <c r="B139" s="2" t="s">
        <v>304</v>
      </c>
      <c r="C139" s="2">
        <v>8913780</v>
      </c>
      <c r="D139" s="2" t="s">
        <v>105</v>
      </c>
      <c r="E139" s="9">
        <v>847430.39469999995</v>
      </c>
      <c r="G139" s="16">
        <v>820534.12452151428</v>
      </c>
      <c r="H139" s="4"/>
      <c r="I139" s="16">
        <v>828346.72076950001</v>
      </c>
      <c r="J139" s="16">
        <f t="shared" ref="J139:J202" si="40">I139-$G139</f>
        <v>7812.5962479857262</v>
      </c>
      <c r="K139" s="17">
        <f t="shared" ref="K139:K202" si="41">(I139-$G139)/I139</f>
        <v>9.4315533002027781E-3</v>
      </c>
      <c r="L139" s="17">
        <v>1.1000000000000003E-2</v>
      </c>
      <c r="M139" s="4"/>
      <c r="N139" s="16">
        <v>828346.72076950001</v>
      </c>
      <c r="O139" s="16">
        <f t="shared" ref="O139:O202" si="42">N139-$G139</f>
        <v>7812.5962479857262</v>
      </c>
      <c r="P139" s="17">
        <f t="shared" ref="P139:P202" si="43">(N139-$G139)/N139</f>
        <v>9.4315533002027781E-3</v>
      </c>
      <c r="Q139" s="17">
        <v>1.1000000000000003E-2</v>
      </c>
      <c r="R139" s="4"/>
      <c r="S139" s="18">
        <f t="shared" ref="S139:S202" si="44">N139-I139</f>
        <v>0</v>
      </c>
      <c r="T139" s="4"/>
      <c r="U139" s="16">
        <v>824085.30462250009</v>
      </c>
      <c r="V139" s="16">
        <f t="shared" ref="V139:V202" si="45">U139-$G139</f>
        <v>3551.1801009858027</v>
      </c>
      <c r="W139" s="17">
        <f t="shared" ref="W139:W202" si="46">(U139-$G139)/U139</f>
        <v>4.309238474544258E-3</v>
      </c>
      <c r="X139" s="17">
        <v>4.9999999999999975E-3</v>
      </c>
      <c r="Y139" s="4"/>
      <c r="Z139" s="16">
        <v>824085.30462250009</v>
      </c>
      <c r="AA139" s="16">
        <f t="shared" ref="AA139:AA202" si="47">Z139-$G139</f>
        <v>3551.1801009858027</v>
      </c>
      <c r="AB139" s="17">
        <f t="shared" ref="AB139:AB202" si="48">(Z139-$G139)/Z139</f>
        <v>4.309238474544258E-3</v>
      </c>
      <c r="AC139" s="17">
        <v>4.9999999999999975E-3</v>
      </c>
      <c r="AD139" s="4"/>
      <c r="AE139" s="18">
        <f t="shared" ref="AE139:AE202" si="49">Z139-U139</f>
        <v>0</v>
      </c>
      <c r="AF139" s="4"/>
      <c r="AG139" s="16">
        <v>827636.48474500002</v>
      </c>
      <c r="AH139" s="16">
        <f t="shared" ref="AH139:AH202" si="50">AG139-$G139</f>
        <v>7102.360223485739</v>
      </c>
      <c r="AI139" s="17">
        <f t="shared" ref="AI139:AI202" si="51">(AG139-$G139)/AG139</f>
        <v>8.5814972568228672E-3</v>
      </c>
      <c r="AJ139" s="17">
        <v>1.0000000000000002E-2</v>
      </c>
      <c r="AK139" s="4"/>
      <c r="AL139" s="16">
        <v>827636.48474500002</v>
      </c>
      <c r="AM139" s="16">
        <f t="shared" ref="AM139:AM202" si="52">AL139-$G139</f>
        <v>7102.360223485739</v>
      </c>
      <c r="AN139" s="17">
        <f t="shared" ref="AN139:AN202" si="53">(AL139-$G139)/AL139</f>
        <v>8.5814972568228672E-3</v>
      </c>
      <c r="AO139" s="17">
        <v>1.0000000000000002E-2</v>
      </c>
      <c r="AP139" s="4"/>
      <c r="AQ139" s="18">
        <f t="shared" ref="AQ139:AQ202" si="54">AL139-AG139</f>
        <v>0</v>
      </c>
      <c r="AR139" s="4"/>
      <c r="AS139" s="16">
        <v>822309.71456125006</v>
      </c>
      <c r="AT139" s="16">
        <f t="shared" ref="AT139:AT202" si="55">AS139-$G139</f>
        <v>1775.5900397357764</v>
      </c>
      <c r="AU139" s="17">
        <f t="shared" ref="AU139:AU202" si="56">(AS139-$G139)/AS139</f>
        <v>2.1592716324446643E-3</v>
      </c>
      <c r="AV139" s="17">
        <v>2.5000000000000022E-3</v>
      </c>
      <c r="AW139" s="4"/>
      <c r="AX139" s="16">
        <v>822309.71456125006</v>
      </c>
      <c r="AY139" s="16">
        <f t="shared" ref="AY139:AY202" si="57">AX139-$G139</f>
        <v>1775.5900397357764</v>
      </c>
      <c r="AZ139" s="17">
        <f t="shared" ref="AZ139:AZ202" si="58">(AX139-$G139)/AX139</f>
        <v>2.1592716324446643E-3</v>
      </c>
      <c r="BA139" s="17">
        <v>2.5000000000000022E-3</v>
      </c>
      <c r="BB139" s="4"/>
      <c r="BC139" s="18">
        <f t="shared" ref="BC139:BC202" si="59">AX139-AS139</f>
        <v>0</v>
      </c>
      <c r="BD139" s="4"/>
    </row>
    <row r="140" spans="1:56" x14ac:dyDescent="0.3">
      <c r="A140" s="2">
        <v>8912444</v>
      </c>
      <c r="B140" s="2" t="s">
        <v>219</v>
      </c>
      <c r="C140" s="2">
        <v>8912444</v>
      </c>
      <c r="D140" s="2" t="s">
        <v>105</v>
      </c>
      <c r="E140" s="9">
        <v>892139.40364000003</v>
      </c>
      <c r="G140" s="16">
        <v>844533.75770398218</v>
      </c>
      <c r="H140" s="4"/>
      <c r="I140" s="16">
        <v>849376.07341398543</v>
      </c>
      <c r="J140" s="16">
        <f t="shared" si="40"/>
        <v>4842.3157100032549</v>
      </c>
      <c r="K140" s="17">
        <f t="shared" si="41"/>
        <v>5.7010267437132209E-3</v>
      </c>
      <c r="L140" s="17">
        <v>6.5950429718355146E-3</v>
      </c>
      <c r="M140" s="4"/>
      <c r="N140" s="16">
        <v>847091.06185534771</v>
      </c>
      <c r="O140" s="16">
        <f t="shared" si="42"/>
        <v>2557.3041513655335</v>
      </c>
      <c r="P140" s="17">
        <f t="shared" si="43"/>
        <v>3.0189247254768319E-3</v>
      </c>
      <c r="Q140" s="17">
        <v>3.4829473732704095E-3</v>
      </c>
      <c r="R140" s="4"/>
      <c r="S140" s="18">
        <f t="shared" si="44"/>
        <v>-2285.0115586377215</v>
      </c>
      <c r="T140" s="4"/>
      <c r="U140" s="16">
        <v>848204.93598850002</v>
      </c>
      <c r="V140" s="16">
        <f t="shared" si="45"/>
        <v>3671.1782845178386</v>
      </c>
      <c r="W140" s="17">
        <f t="shared" si="46"/>
        <v>4.32817368627953E-3</v>
      </c>
      <c r="X140" s="17">
        <v>5.0000000000000001E-3</v>
      </c>
      <c r="Y140" s="4"/>
      <c r="Z140" s="16">
        <v>848204.93598850002</v>
      </c>
      <c r="AA140" s="16">
        <f t="shared" si="47"/>
        <v>3671.1782845178386</v>
      </c>
      <c r="AB140" s="17">
        <f t="shared" si="48"/>
        <v>4.32817368627953E-3</v>
      </c>
      <c r="AC140" s="17">
        <v>5.0000000000000001E-3</v>
      </c>
      <c r="AD140" s="4"/>
      <c r="AE140" s="18">
        <f t="shared" si="49"/>
        <v>0</v>
      </c>
      <c r="AF140" s="4"/>
      <c r="AG140" s="16">
        <v>849376.07341398543</v>
      </c>
      <c r="AH140" s="16">
        <f t="shared" si="50"/>
        <v>4842.3157100032549</v>
      </c>
      <c r="AI140" s="17">
        <f t="shared" si="51"/>
        <v>5.7010267437132209E-3</v>
      </c>
      <c r="AJ140" s="17">
        <v>6.5950429718355146E-3</v>
      </c>
      <c r="AK140" s="4"/>
      <c r="AL140" s="16">
        <v>847091.06185534771</v>
      </c>
      <c r="AM140" s="16">
        <f t="shared" si="52"/>
        <v>2557.3041513655335</v>
      </c>
      <c r="AN140" s="17">
        <f t="shared" si="53"/>
        <v>3.0189247254768319E-3</v>
      </c>
      <c r="AO140" s="17">
        <v>3.4829473732704095E-3</v>
      </c>
      <c r="AP140" s="4"/>
      <c r="AQ140" s="18">
        <f t="shared" si="54"/>
        <v>-2285.0115586377215</v>
      </c>
      <c r="AR140" s="4"/>
      <c r="AS140" s="16">
        <v>846369.34684424999</v>
      </c>
      <c r="AT140" s="16">
        <f t="shared" si="55"/>
        <v>1835.5891402678099</v>
      </c>
      <c r="AU140" s="17">
        <f t="shared" si="56"/>
        <v>2.168780269644616E-3</v>
      </c>
      <c r="AV140" s="17">
        <v>2.4999999999999996E-3</v>
      </c>
      <c r="AW140" s="4"/>
      <c r="AX140" s="16">
        <v>846369.34684424999</v>
      </c>
      <c r="AY140" s="16">
        <f t="shared" si="57"/>
        <v>1835.5891402678099</v>
      </c>
      <c r="AZ140" s="17">
        <f t="shared" si="58"/>
        <v>2.168780269644616E-3</v>
      </c>
      <c r="BA140" s="17">
        <v>2.5000000000000001E-3</v>
      </c>
      <c r="BB140" s="4"/>
      <c r="BC140" s="18">
        <f t="shared" si="59"/>
        <v>0</v>
      </c>
      <c r="BD140" s="4"/>
    </row>
    <row r="141" spans="1:56" x14ac:dyDescent="0.3">
      <c r="A141" s="2">
        <v>8912822</v>
      </c>
      <c r="B141" s="2" t="s">
        <v>243</v>
      </c>
      <c r="C141" s="2">
        <v>8912822</v>
      </c>
      <c r="D141" s="2" t="s">
        <v>105</v>
      </c>
      <c r="E141" s="9">
        <v>1004213.51034</v>
      </c>
      <c r="G141" s="16">
        <v>986965.80979534797</v>
      </c>
      <c r="H141" s="4"/>
      <c r="I141" s="16">
        <v>989157.47907450015</v>
      </c>
      <c r="J141" s="16">
        <f t="shared" si="40"/>
        <v>2191.6692791521782</v>
      </c>
      <c r="K141" s="17">
        <f t="shared" si="41"/>
        <v>2.2156929766156161E-3</v>
      </c>
      <c r="L141" s="17">
        <v>2.5000000000000022E-3</v>
      </c>
      <c r="M141" s="4"/>
      <c r="N141" s="16">
        <v>989157.47907450015</v>
      </c>
      <c r="O141" s="16">
        <f t="shared" si="42"/>
        <v>2191.6692791521782</v>
      </c>
      <c r="P141" s="17">
        <f t="shared" si="43"/>
        <v>2.2156929766156161E-3</v>
      </c>
      <c r="Q141" s="17">
        <v>2.5000000000000022E-3</v>
      </c>
      <c r="R141" s="4"/>
      <c r="S141" s="18">
        <f t="shared" si="44"/>
        <v>0</v>
      </c>
      <c r="T141" s="4"/>
      <c r="U141" s="16">
        <v>991349.14834900014</v>
      </c>
      <c r="V141" s="16">
        <f t="shared" si="45"/>
        <v>4383.3385536521673</v>
      </c>
      <c r="W141" s="17">
        <f t="shared" si="46"/>
        <v>4.4215890647126797E-3</v>
      </c>
      <c r="X141" s="17">
        <v>4.9999999999999975E-3</v>
      </c>
      <c r="Y141" s="4"/>
      <c r="Z141" s="16">
        <v>991349.14834900014</v>
      </c>
      <c r="AA141" s="16">
        <f t="shared" si="47"/>
        <v>4383.3385536521673</v>
      </c>
      <c r="AB141" s="17">
        <f t="shared" si="48"/>
        <v>4.4215890647126797E-3</v>
      </c>
      <c r="AC141" s="17">
        <v>4.9999999999999975E-3</v>
      </c>
      <c r="AD141" s="4"/>
      <c r="AE141" s="18">
        <f t="shared" si="49"/>
        <v>0</v>
      </c>
      <c r="AF141" s="4"/>
      <c r="AG141" s="16">
        <v>989157.47907450015</v>
      </c>
      <c r="AH141" s="16">
        <f t="shared" si="50"/>
        <v>2191.6692791521782</v>
      </c>
      <c r="AI141" s="17">
        <f t="shared" si="51"/>
        <v>2.2156929766156161E-3</v>
      </c>
      <c r="AJ141" s="17">
        <v>2.5000000000000022E-3</v>
      </c>
      <c r="AK141" s="4"/>
      <c r="AL141" s="16">
        <v>989157.47907450015</v>
      </c>
      <c r="AM141" s="16">
        <f t="shared" si="52"/>
        <v>2191.6692791521782</v>
      </c>
      <c r="AN141" s="17">
        <f t="shared" si="53"/>
        <v>2.2156929766156161E-3</v>
      </c>
      <c r="AO141" s="17">
        <v>2.5000000000000022E-3</v>
      </c>
      <c r="AP141" s="4"/>
      <c r="AQ141" s="18">
        <f t="shared" si="54"/>
        <v>0</v>
      </c>
      <c r="AR141" s="4"/>
      <c r="AS141" s="16">
        <v>989157.47907450004</v>
      </c>
      <c r="AT141" s="16">
        <f t="shared" si="55"/>
        <v>2191.6692791520618</v>
      </c>
      <c r="AU141" s="17">
        <f t="shared" si="56"/>
        <v>2.2156929766154985E-3</v>
      </c>
      <c r="AV141" s="17">
        <v>2.4999999999999988E-3</v>
      </c>
      <c r="AW141" s="4"/>
      <c r="AX141" s="16">
        <v>989157.47907450004</v>
      </c>
      <c r="AY141" s="16">
        <f t="shared" si="57"/>
        <v>2191.6692791520618</v>
      </c>
      <c r="AZ141" s="17">
        <f t="shared" si="58"/>
        <v>2.2156929766154985E-3</v>
      </c>
      <c r="BA141" s="17">
        <v>2.4999999999999988E-3</v>
      </c>
      <c r="BB141" s="4"/>
      <c r="BC141" s="18">
        <f t="shared" si="59"/>
        <v>0</v>
      </c>
      <c r="BD141" s="4"/>
    </row>
    <row r="142" spans="1:56" x14ac:dyDescent="0.3">
      <c r="A142" s="2">
        <v>8912920</v>
      </c>
      <c r="B142" s="2" t="s">
        <v>326</v>
      </c>
      <c r="C142" s="2">
        <v>8912920</v>
      </c>
      <c r="D142" s="2" t="s">
        <v>105</v>
      </c>
      <c r="E142" s="9">
        <v>1052894.2532400002</v>
      </c>
      <c r="G142" s="16">
        <v>1011158.563076342</v>
      </c>
      <c r="H142" s="4"/>
      <c r="I142" s="16">
        <v>1021068.0281941</v>
      </c>
      <c r="J142" s="16">
        <f t="shared" si="40"/>
        <v>9909.4651177580236</v>
      </c>
      <c r="K142" s="17">
        <f t="shared" si="41"/>
        <v>9.7049999061123108E-3</v>
      </c>
      <c r="L142" s="17">
        <v>1.1000000000000001E-2</v>
      </c>
      <c r="M142" s="4"/>
      <c r="N142" s="16">
        <v>1021068.0281941</v>
      </c>
      <c r="O142" s="16">
        <f t="shared" si="42"/>
        <v>9909.4651177580236</v>
      </c>
      <c r="P142" s="17">
        <f t="shared" si="43"/>
        <v>9.7049999061123108E-3</v>
      </c>
      <c r="Q142" s="17">
        <v>1.1000000000000001E-2</v>
      </c>
      <c r="R142" s="4"/>
      <c r="S142" s="18">
        <f t="shared" si="44"/>
        <v>0</v>
      </c>
      <c r="T142" s="4"/>
      <c r="U142" s="16">
        <v>1015662.8654155</v>
      </c>
      <c r="V142" s="16">
        <f t="shared" si="45"/>
        <v>4504.3023391580209</v>
      </c>
      <c r="W142" s="17">
        <f t="shared" si="46"/>
        <v>4.4348400365266331E-3</v>
      </c>
      <c r="X142" s="17">
        <v>5.000000000000001E-3</v>
      </c>
      <c r="Y142" s="4"/>
      <c r="Z142" s="16">
        <v>1015662.8654155</v>
      </c>
      <c r="AA142" s="16">
        <f t="shared" si="47"/>
        <v>4504.3023391580209</v>
      </c>
      <c r="AB142" s="17">
        <f t="shared" si="48"/>
        <v>4.4348400365266331E-3</v>
      </c>
      <c r="AC142" s="17">
        <v>5.000000000000001E-3</v>
      </c>
      <c r="AD142" s="4"/>
      <c r="AE142" s="18">
        <f t="shared" si="49"/>
        <v>0</v>
      </c>
      <c r="AF142" s="4"/>
      <c r="AG142" s="16">
        <v>1020167.167731</v>
      </c>
      <c r="AH142" s="16">
        <f t="shared" si="50"/>
        <v>9008.6046546580037</v>
      </c>
      <c r="AI142" s="17">
        <f t="shared" si="51"/>
        <v>8.8305181146874669E-3</v>
      </c>
      <c r="AJ142" s="17">
        <v>0.01</v>
      </c>
      <c r="AK142" s="4"/>
      <c r="AL142" s="16">
        <v>1020167.167731</v>
      </c>
      <c r="AM142" s="16">
        <f t="shared" si="52"/>
        <v>9008.6046546580037</v>
      </c>
      <c r="AN142" s="17">
        <f t="shared" si="53"/>
        <v>8.8305181146874669E-3</v>
      </c>
      <c r="AO142" s="17">
        <v>0.01</v>
      </c>
      <c r="AP142" s="4"/>
      <c r="AQ142" s="18">
        <f t="shared" si="54"/>
        <v>0</v>
      </c>
      <c r="AR142" s="4"/>
      <c r="AS142" s="16">
        <v>1013410.7142577501</v>
      </c>
      <c r="AT142" s="16">
        <f t="shared" si="55"/>
        <v>2252.1511814080877</v>
      </c>
      <c r="AU142" s="17">
        <f t="shared" si="56"/>
        <v>2.2223479086242197E-3</v>
      </c>
      <c r="AV142" s="17">
        <v>2.4999999999999988E-3</v>
      </c>
      <c r="AW142" s="4"/>
      <c r="AX142" s="16">
        <v>1013410.71425775</v>
      </c>
      <c r="AY142" s="16">
        <f t="shared" si="57"/>
        <v>2252.1511814079713</v>
      </c>
      <c r="AZ142" s="17">
        <f t="shared" si="58"/>
        <v>2.2223479086241052E-3</v>
      </c>
      <c r="BA142" s="17">
        <v>2.4999999999999988E-3</v>
      </c>
      <c r="BB142" s="4"/>
      <c r="BC142" s="18">
        <f t="shared" si="59"/>
        <v>0</v>
      </c>
      <c r="BD142" s="4"/>
    </row>
    <row r="143" spans="1:56" x14ac:dyDescent="0.3">
      <c r="A143" s="2">
        <v>8912565</v>
      </c>
      <c r="B143" s="2" t="s">
        <v>167</v>
      </c>
      <c r="C143" s="2">
        <v>8912565</v>
      </c>
      <c r="D143" s="2" t="s">
        <v>105</v>
      </c>
      <c r="E143" s="9">
        <v>1579949.02</v>
      </c>
      <c r="G143" s="16">
        <v>1509117.4</v>
      </c>
      <c r="H143" s="4"/>
      <c r="I143" s="16">
        <v>1512614.4510570001</v>
      </c>
      <c r="J143" s="16">
        <f t="shared" si="40"/>
        <v>3497.0510570001788</v>
      </c>
      <c r="K143" s="17">
        <f t="shared" si="41"/>
        <v>2.3119249287592578E-3</v>
      </c>
      <c r="L143" s="17">
        <v>2.4999999999999988E-3</v>
      </c>
      <c r="M143" s="4"/>
      <c r="N143" s="16">
        <v>1512614.4510570001</v>
      </c>
      <c r="O143" s="16">
        <f t="shared" si="42"/>
        <v>3497.0510570001788</v>
      </c>
      <c r="P143" s="17">
        <f t="shared" si="43"/>
        <v>2.3119249287592578E-3</v>
      </c>
      <c r="Q143" s="17">
        <v>2.4999999999999988E-3</v>
      </c>
      <c r="R143" s="4"/>
      <c r="S143" s="18">
        <f t="shared" si="44"/>
        <v>0</v>
      </c>
      <c r="T143" s="4"/>
      <c r="U143" s="16">
        <v>1516111.4993140001</v>
      </c>
      <c r="V143" s="16">
        <f t="shared" si="45"/>
        <v>6994.0993140002247</v>
      </c>
      <c r="W143" s="17">
        <f t="shared" si="46"/>
        <v>4.6131826829127458E-3</v>
      </c>
      <c r="X143" s="17">
        <v>5.000000000000001E-3</v>
      </c>
      <c r="Y143" s="4"/>
      <c r="Z143" s="16">
        <v>1516111.4993140001</v>
      </c>
      <c r="AA143" s="16">
        <f t="shared" si="47"/>
        <v>6994.0993140002247</v>
      </c>
      <c r="AB143" s="17">
        <f t="shared" si="48"/>
        <v>4.6131826829127458E-3</v>
      </c>
      <c r="AC143" s="17">
        <v>5.000000000000001E-3</v>
      </c>
      <c r="AD143" s="4"/>
      <c r="AE143" s="18">
        <f t="shared" si="49"/>
        <v>0</v>
      </c>
      <c r="AF143" s="4"/>
      <c r="AG143" s="16">
        <v>1526600</v>
      </c>
      <c r="AH143" s="16">
        <f t="shared" si="50"/>
        <v>17482.600000000093</v>
      </c>
      <c r="AI143" s="17">
        <f t="shared" si="51"/>
        <v>1.1451984802829879E-2</v>
      </c>
      <c r="AJ143" s="17">
        <v>0.01</v>
      </c>
      <c r="AK143" s="4"/>
      <c r="AL143" s="16">
        <v>1526600</v>
      </c>
      <c r="AM143" s="16">
        <f t="shared" si="52"/>
        <v>17482.600000000093</v>
      </c>
      <c r="AN143" s="17">
        <f t="shared" si="53"/>
        <v>1.1451984802829879E-2</v>
      </c>
      <c r="AO143" s="17">
        <v>0.01</v>
      </c>
      <c r="AP143" s="4"/>
      <c r="AQ143" s="18">
        <f t="shared" si="54"/>
        <v>0</v>
      </c>
      <c r="AR143" s="4"/>
      <c r="AS143" s="16">
        <v>1571500</v>
      </c>
      <c r="AT143" s="16">
        <f t="shared" si="55"/>
        <v>62382.600000000093</v>
      </c>
      <c r="AU143" s="17">
        <f t="shared" si="56"/>
        <v>3.9696213808463311E-2</v>
      </c>
      <c r="AV143" s="17">
        <v>2.5000000000000022E-3</v>
      </c>
      <c r="AW143" s="4"/>
      <c r="AX143" s="16">
        <v>1571500</v>
      </c>
      <c r="AY143" s="16">
        <f t="shared" si="57"/>
        <v>62382.600000000093</v>
      </c>
      <c r="AZ143" s="17">
        <f t="shared" si="58"/>
        <v>3.9696213808463311E-2</v>
      </c>
      <c r="BA143" s="17">
        <v>2.5000000000000022E-3</v>
      </c>
      <c r="BB143" s="4"/>
      <c r="BC143" s="18">
        <f t="shared" si="59"/>
        <v>0</v>
      </c>
      <c r="BD143" s="4"/>
    </row>
    <row r="144" spans="1:56" x14ac:dyDescent="0.3">
      <c r="A144" s="2">
        <v>8912718</v>
      </c>
      <c r="B144" s="2" t="s">
        <v>172</v>
      </c>
      <c r="C144" s="2">
        <v>8912718</v>
      </c>
      <c r="D144" s="2" t="s">
        <v>105</v>
      </c>
      <c r="E144" s="9">
        <v>684057.84363999998</v>
      </c>
      <c r="G144" s="16">
        <v>672560.31105391693</v>
      </c>
      <c r="H144" s="4"/>
      <c r="I144" s="16">
        <v>673965.96662775008</v>
      </c>
      <c r="J144" s="16">
        <f t="shared" si="40"/>
        <v>1405.6555738331517</v>
      </c>
      <c r="K144" s="17">
        <f t="shared" si="41"/>
        <v>2.0856477083946493E-3</v>
      </c>
      <c r="L144" s="17">
        <v>2.5000000000000022E-3</v>
      </c>
      <c r="M144" s="4"/>
      <c r="N144" s="16">
        <v>673965.96662775008</v>
      </c>
      <c r="O144" s="16">
        <f t="shared" si="42"/>
        <v>1405.6555738331517</v>
      </c>
      <c r="P144" s="17">
        <f t="shared" si="43"/>
        <v>2.0856477083946493E-3</v>
      </c>
      <c r="Q144" s="17">
        <v>2.5000000000000022E-3</v>
      </c>
      <c r="R144" s="4"/>
      <c r="S144" s="18">
        <f t="shared" si="44"/>
        <v>0</v>
      </c>
      <c r="T144" s="4"/>
      <c r="U144" s="16">
        <v>675371.62215550011</v>
      </c>
      <c r="V144" s="16">
        <f t="shared" si="45"/>
        <v>2811.3111015831819</v>
      </c>
      <c r="W144" s="17">
        <f t="shared" si="46"/>
        <v>4.1626136031754904E-3</v>
      </c>
      <c r="X144" s="17">
        <v>4.9999999999999975E-3</v>
      </c>
      <c r="Y144" s="4"/>
      <c r="Z144" s="16">
        <v>675371.62215550011</v>
      </c>
      <c r="AA144" s="16">
        <f t="shared" si="47"/>
        <v>2811.3111015831819</v>
      </c>
      <c r="AB144" s="17">
        <f t="shared" si="48"/>
        <v>4.1626136031754904E-3</v>
      </c>
      <c r="AC144" s="17">
        <v>4.9999999999999975E-3</v>
      </c>
      <c r="AD144" s="4"/>
      <c r="AE144" s="18">
        <f t="shared" si="49"/>
        <v>0</v>
      </c>
      <c r="AF144" s="4"/>
      <c r="AG144" s="16">
        <v>673965.96662775008</v>
      </c>
      <c r="AH144" s="16">
        <f t="shared" si="50"/>
        <v>1405.6555738331517</v>
      </c>
      <c r="AI144" s="17">
        <f t="shared" si="51"/>
        <v>2.0856477083946493E-3</v>
      </c>
      <c r="AJ144" s="17">
        <v>2.5000000000000022E-3</v>
      </c>
      <c r="AK144" s="4"/>
      <c r="AL144" s="16">
        <v>673965.96662775008</v>
      </c>
      <c r="AM144" s="16">
        <f t="shared" si="52"/>
        <v>1405.6555738331517</v>
      </c>
      <c r="AN144" s="17">
        <f t="shared" si="53"/>
        <v>2.0856477083946493E-3</v>
      </c>
      <c r="AO144" s="17">
        <v>2.5000000000000022E-3</v>
      </c>
      <c r="AP144" s="4"/>
      <c r="AQ144" s="18">
        <f t="shared" si="54"/>
        <v>0</v>
      </c>
      <c r="AR144" s="4"/>
      <c r="AS144" s="16">
        <v>673965.96662775008</v>
      </c>
      <c r="AT144" s="16">
        <f t="shared" si="55"/>
        <v>1405.6555738331517</v>
      </c>
      <c r="AU144" s="17">
        <f t="shared" si="56"/>
        <v>2.0856477083946493E-3</v>
      </c>
      <c r="AV144" s="17">
        <v>2.5000000000000022E-3</v>
      </c>
      <c r="AW144" s="4"/>
      <c r="AX144" s="16">
        <v>673965.96662775008</v>
      </c>
      <c r="AY144" s="16">
        <f t="shared" si="57"/>
        <v>1405.6555738331517</v>
      </c>
      <c r="AZ144" s="17">
        <f t="shared" si="58"/>
        <v>2.0856477083946493E-3</v>
      </c>
      <c r="BA144" s="17">
        <v>2.5000000000000022E-3</v>
      </c>
      <c r="BB144" s="4"/>
      <c r="BC144" s="18">
        <f t="shared" si="59"/>
        <v>0</v>
      </c>
      <c r="BD144" s="4"/>
    </row>
    <row r="145" spans="1:56" x14ac:dyDescent="0.3">
      <c r="A145" s="2">
        <v>8912274</v>
      </c>
      <c r="B145" s="2" t="s">
        <v>204</v>
      </c>
      <c r="C145" s="2">
        <v>8912274</v>
      </c>
      <c r="D145" s="2" t="s">
        <v>105</v>
      </c>
      <c r="E145" s="9">
        <v>1572681.3209400002</v>
      </c>
      <c r="G145" s="16">
        <v>1546740.6906883975</v>
      </c>
      <c r="H145" s="4"/>
      <c r="I145" s="16">
        <v>1551712.7919431829</v>
      </c>
      <c r="J145" s="16">
        <f t="shared" si="40"/>
        <v>4972.1012547854334</v>
      </c>
      <c r="K145" s="17">
        <f t="shared" si="41"/>
        <v>3.2042664600057578E-3</v>
      </c>
      <c r="L145" s="17">
        <v>3.4613992061875236E-3</v>
      </c>
      <c r="M145" s="4"/>
      <c r="N145" s="16">
        <v>1550331.7971767499</v>
      </c>
      <c r="O145" s="16">
        <f t="shared" si="42"/>
        <v>3591.1064883524086</v>
      </c>
      <c r="P145" s="17">
        <f t="shared" si="43"/>
        <v>2.3163470522194252E-3</v>
      </c>
      <c r="Q145" s="17">
        <v>2.5000000000000001E-3</v>
      </c>
      <c r="R145" s="4"/>
      <c r="S145" s="18">
        <f t="shared" si="44"/>
        <v>-1380.9947664330248</v>
      </c>
      <c r="T145" s="4"/>
      <c r="U145" s="16">
        <v>1553922.9036534999</v>
      </c>
      <c r="V145" s="16">
        <f t="shared" si="45"/>
        <v>7182.2129651024006</v>
      </c>
      <c r="W145" s="17">
        <f t="shared" si="46"/>
        <v>4.6219879687827295E-3</v>
      </c>
      <c r="X145" s="17">
        <v>5.0000000000000001E-3</v>
      </c>
      <c r="Y145" s="4"/>
      <c r="Z145" s="16">
        <v>1553922.9036534999</v>
      </c>
      <c r="AA145" s="16">
        <f t="shared" si="47"/>
        <v>7182.2129651024006</v>
      </c>
      <c r="AB145" s="17">
        <f t="shared" si="48"/>
        <v>4.6219879687827295E-3</v>
      </c>
      <c r="AC145" s="17">
        <v>5.0000000000000001E-3</v>
      </c>
      <c r="AD145" s="4"/>
      <c r="AE145" s="18">
        <f t="shared" si="49"/>
        <v>0</v>
      </c>
      <c r="AF145" s="4"/>
      <c r="AG145" s="16">
        <v>1551712.7919431829</v>
      </c>
      <c r="AH145" s="16">
        <f t="shared" si="50"/>
        <v>4972.1012547854334</v>
      </c>
      <c r="AI145" s="17">
        <f t="shared" si="51"/>
        <v>3.2042664600057578E-3</v>
      </c>
      <c r="AJ145" s="17">
        <v>3.4613992061875236E-3</v>
      </c>
      <c r="AK145" s="4"/>
      <c r="AL145" s="16">
        <v>1550331.7971767499</v>
      </c>
      <c r="AM145" s="16">
        <f t="shared" si="52"/>
        <v>3591.1064883524086</v>
      </c>
      <c r="AN145" s="17">
        <f t="shared" si="53"/>
        <v>2.3163470522194252E-3</v>
      </c>
      <c r="AO145" s="17">
        <v>2.5000000000000001E-3</v>
      </c>
      <c r="AP145" s="4"/>
      <c r="AQ145" s="18">
        <f t="shared" si="54"/>
        <v>-1380.9947664330248</v>
      </c>
      <c r="AR145" s="4"/>
      <c r="AS145" s="16">
        <v>1550331.7971767499</v>
      </c>
      <c r="AT145" s="16">
        <f t="shared" si="55"/>
        <v>3591.1064883524086</v>
      </c>
      <c r="AU145" s="17">
        <f t="shared" si="56"/>
        <v>2.3163470522194252E-3</v>
      </c>
      <c r="AV145" s="17">
        <v>2.5000000000000001E-3</v>
      </c>
      <c r="AW145" s="4"/>
      <c r="AX145" s="16">
        <v>1550331.7971767499</v>
      </c>
      <c r="AY145" s="16">
        <f t="shared" si="57"/>
        <v>3591.1064883524086</v>
      </c>
      <c r="AZ145" s="17">
        <f t="shared" si="58"/>
        <v>2.3163470522194252E-3</v>
      </c>
      <c r="BA145" s="17">
        <v>2.5000000000000001E-3</v>
      </c>
      <c r="BB145" s="4"/>
      <c r="BC145" s="18">
        <f t="shared" si="59"/>
        <v>0</v>
      </c>
      <c r="BD145" s="4"/>
    </row>
    <row r="146" spans="1:56" x14ac:dyDescent="0.3">
      <c r="A146" s="2">
        <v>8912678</v>
      </c>
      <c r="B146" s="2" t="s">
        <v>21</v>
      </c>
      <c r="C146" s="2">
        <v>8912678</v>
      </c>
      <c r="D146" s="2" t="s">
        <v>105</v>
      </c>
      <c r="E146" s="9">
        <v>1474102.8015400001</v>
      </c>
      <c r="G146" s="16">
        <v>1458732.1765022094</v>
      </c>
      <c r="H146" s="4"/>
      <c r="I146" s="16">
        <v>1462103.2616912499</v>
      </c>
      <c r="J146" s="16">
        <f t="shared" si="40"/>
        <v>3371.0851890405174</v>
      </c>
      <c r="K146" s="17">
        <f t="shared" si="41"/>
        <v>2.3056409744555951E-3</v>
      </c>
      <c r="L146" s="17">
        <v>2.5000000000000001E-3</v>
      </c>
      <c r="M146" s="4"/>
      <c r="N146" s="16">
        <v>1462103.2616912497</v>
      </c>
      <c r="O146" s="16">
        <f t="shared" si="42"/>
        <v>3371.0851890402846</v>
      </c>
      <c r="P146" s="17">
        <f t="shared" si="43"/>
        <v>2.3056409744554363E-3</v>
      </c>
      <c r="Q146" s="17">
        <v>2.4999999999999996E-3</v>
      </c>
      <c r="R146" s="4"/>
      <c r="S146" s="18">
        <f t="shared" si="44"/>
        <v>0</v>
      </c>
      <c r="T146" s="4"/>
      <c r="U146" s="16">
        <v>1465474.3468824998</v>
      </c>
      <c r="V146" s="16">
        <f t="shared" si="45"/>
        <v>6742.1703802903648</v>
      </c>
      <c r="W146" s="17">
        <f t="shared" si="46"/>
        <v>4.6006744469003968E-3</v>
      </c>
      <c r="X146" s="17">
        <v>5.0000000000000001E-3</v>
      </c>
      <c r="Y146" s="4"/>
      <c r="Z146" s="16">
        <v>1465474.3468824998</v>
      </c>
      <c r="AA146" s="16">
        <f t="shared" si="47"/>
        <v>6742.1703802903648</v>
      </c>
      <c r="AB146" s="17">
        <f t="shared" si="48"/>
        <v>4.6006744469003968E-3</v>
      </c>
      <c r="AC146" s="17">
        <v>5.0000000000000001E-3</v>
      </c>
      <c r="AD146" s="4"/>
      <c r="AE146" s="18">
        <f t="shared" si="49"/>
        <v>0</v>
      </c>
      <c r="AF146" s="4"/>
      <c r="AG146" s="16">
        <v>1462103.2616912499</v>
      </c>
      <c r="AH146" s="16">
        <f t="shared" si="50"/>
        <v>3371.0851890405174</v>
      </c>
      <c r="AI146" s="17">
        <f t="shared" si="51"/>
        <v>2.3056409744555951E-3</v>
      </c>
      <c r="AJ146" s="17">
        <v>2.5000000000000001E-3</v>
      </c>
      <c r="AK146" s="4"/>
      <c r="AL146" s="16">
        <v>1462103.2616912497</v>
      </c>
      <c r="AM146" s="16">
        <f t="shared" si="52"/>
        <v>3371.0851890402846</v>
      </c>
      <c r="AN146" s="17">
        <f t="shared" si="53"/>
        <v>2.3056409744554363E-3</v>
      </c>
      <c r="AO146" s="17">
        <v>2.4999999999999996E-3</v>
      </c>
      <c r="AP146" s="4"/>
      <c r="AQ146" s="18">
        <f t="shared" si="54"/>
        <v>0</v>
      </c>
      <c r="AR146" s="4"/>
      <c r="AS146" s="16">
        <v>1462103.2616912499</v>
      </c>
      <c r="AT146" s="16">
        <f t="shared" si="55"/>
        <v>3371.0851890405174</v>
      </c>
      <c r="AU146" s="17">
        <f t="shared" si="56"/>
        <v>2.3056409744555951E-3</v>
      </c>
      <c r="AV146" s="17">
        <v>2.5000000000000001E-3</v>
      </c>
      <c r="AW146" s="4"/>
      <c r="AX146" s="16">
        <v>1462103.2616912497</v>
      </c>
      <c r="AY146" s="16">
        <f t="shared" si="57"/>
        <v>3371.0851890402846</v>
      </c>
      <c r="AZ146" s="17">
        <f t="shared" si="58"/>
        <v>2.3056409744554363E-3</v>
      </c>
      <c r="BA146" s="17">
        <v>2.4999999999999996E-3</v>
      </c>
      <c r="BB146" s="4"/>
      <c r="BC146" s="18">
        <f t="shared" si="59"/>
        <v>0</v>
      </c>
      <c r="BD146" s="4"/>
    </row>
    <row r="147" spans="1:56" x14ac:dyDescent="0.3">
      <c r="A147" s="2">
        <v>8912107</v>
      </c>
      <c r="B147" s="2" t="s">
        <v>3</v>
      </c>
      <c r="C147" s="2">
        <v>8912107</v>
      </c>
      <c r="D147" s="2" t="s">
        <v>105</v>
      </c>
      <c r="E147" s="9">
        <v>623825.50517999998</v>
      </c>
      <c r="G147" s="16">
        <v>602265.38703066728</v>
      </c>
      <c r="H147" s="4"/>
      <c r="I147" s="16">
        <v>607677.02715700003</v>
      </c>
      <c r="J147" s="16">
        <f t="shared" si="40"/>
        <v>5411.6401263327571</v>
      </c>
      <c r="K147" s="17">
        <f t="shared" si="41"/>
        <v>8.9054545169347018E-3</v>
      </c>
      <c r="L147" s="17">
        <v>1.1000000000000003E-2</v>
      </c>
      <c r="M147" s="4"/>
      <c r="N147" s="16">
        <v>607677.02715700003</v>
      </c>
      <c r="O147" s="16">
        <f t="shared" si="42"/>
        <v>5411.6401263327571</v>
      </c>
      <c r="P147" s="17">
        <f t="shared" si="43"/>
        <v>8.9054545169347018E-3</v>
      </c>
      <c r="Q147" s="17">
        <v>1.0999999999999999E-2</v>
      </c>
      <c r="R147" s="4"/>
      <c r="S147" s="18">
        <f t="shared" si="44"/>
        <v>0</v>
      </c>
      <c r="T147" s="4"/>
      <c r="U147" s="16">
        <v>604725.22343500005</v>
      </c>
      <c r="V147" s="16">
        <f t="shared" si="45"/>
        <v>2459.8364043327747</v>
      </c>
      <c r="W147" s="17">
        <f t="shared" si="46"/>
        <v>4.0676927454096424E-3</v>
      </c>
      <c r="X147" s="17">
        <v>4.9999999999999975E-3</v>
      </c>
      <c r="Y147" s="4"/>
      <c r="Z147" s="16">
        <v>604725.22343500005</v>
      </c>
      <c r="AA147" s="16">
        <f t="shared" si="47"/>
        <v>2459.8364043327747</v>
      </c>
      <c r="AB147" s="17">
        <f t="shared" si="48"/>
        <v>4.0676927454096424E-3</v>
      </c>
      <c r="AC147" s="17">
        <v>4.9999999999999975E-3</v>
      </c>
      <c r="AD147" s="4"/>
      <c r="AE147" s="18">
        <f t="shared" si="49"/>
        <v>0</v>
      </c>
      <c r="AF147" s="4"/>
      <c r="AG147" s="16">
        <v>607185.05987</v>
      </c>
      <c r="AH147" s="16">
        <f t="shared" si="50"/>
        <v>4919.6728393327212</v>
      </c>
      <c r="AI147" s="17">
        <f t="shared" si="51"/>
        <v>8.1024273561441651E-3</v>
      </c>
      <c r="AJ147" s="17">
        <v>1.0000000000000002E-2</v>
      </c>
      <c r="AK147" s="4"/>
      <c r="AL147" s="16">
        <v>607185.05987</v>
      </c>
      <c r="AM147" s="16">
        <f t="shared" si="52"/>
        <v>4919.6728393327212</v>
      </c>
      <c r="AN147" s="17">
        <f t="shared" si="53"/>
        <v>8.1024273561441651E-3</v>
      </c>
      <c r="AO147" s="17">
        <v>9.9999999999999985E-3</v>
      </c>
      <c r="AP147" s="4"/>
      <c r="AQ147" s="18">
        <f t="shared" si="54"/>
        <v>0</v>
      </c>
      <c r="AR147" s="4"/>
      <c r="AS147" s="16">
        <v>603495.30521749996</v>
      </c>
      <c r="AT147" s="16">
        <f t="shared" si="55"/>
        <v>1229.918186832685</v>
      </c>
      <c r="AU147" s="17">
        <f t="shared" si="56"/>
        <v>2.0379913086306812E-3</v>
      </c>
      <c r="AV147" s="17">
        <v>2.5000000000000022E-3</v>
      </c>
      <c r="AW147" s="4"/>
      <c r="AX147" s="16">
        <v>603495.30521750008</v>
      </c>
      <c r="AY147" s="16">
        <f t="shared" si="57"/>
        <v>1229.9181868328014</v>
      </c>
      <c r="AZ147" s="17">
        <f t="shared" si="58"/>
        <v>2.0379913086308737E-3</v>
      </c>
      <c r="BA147" s="17">
        <v>2.5000000000000022E-3</v>
      </c>
      <c r="BB147" s="4"/>
      <c r="BC147" s="18">
        <f t="shared" si="59"/>
        <v>0</v>
      </c>
      <c r="BD147" s="4"/>
    </row>
    <row r="148" spans="1:56" x14ac:dyDescent="0.3">
      <c r="A148" s="2">
        <v>8912924</v>
      </c>
      <c r="B148" s="2" t="s">
        <v>40</v>
      </c>
      <c r="C148" s="2">
        <v>8912924</v>
      </c>
      <c r="D148" s="2" t="s">
        <v>105</v>
      </c>
      <c r="E148" s="9">
        <v>540314.91164000006</v>
      </c>
      <c r="G148" s="16">
        <v>530640.63418756553</v>
      </c>
      <c r="H148" s="4"/>
      <c r="I148" s="16">
        <v>535264.40207619988</v>
      </c>
      <c r="J148" s="16">
        <f t="shared" si="40"/>
        <v>4623.7678886343492</v>
      </c>
      <c r="K148" s="17">
        <f t="shared" si="41"/>
        <v>8.6382876774534923E-3</v>
      </c>
      <c r="L148" s="17">
        <v>1.1000000000000001E-2</v>
      </c>
      <c r="M148" s="4"/>
      <c r="N148" s="16">
        <v>534884.07749826438</v>
      </c>
      <c r="O148" s="16">
        <f t="shared" si="42"/>
        <v>4243.4433106988436</v>
      </c>
      <c r="P148" s="17">
        <f t="shared" si="43"/>
        <v>7.9333887270417267E-3</v>
      </c>
      <c r="Q148" s="17">
        <v>1.0095203204549763E-2</v>
      </c>
      <c r="R148" s="4"/>
      <c r="S148" s="18">
        <f t="shared" si="44"/>
        <v>-380.32457793550566</v>
      </c>
      <c r="T148" s="4"/>
      <c r="U148" s="16">
        <v>532742.3468709999</v>
      </c>
      <c r="V148" s="16">
        <f t="shared" si="45"/>
        <v>2101.7126834343653</v>
      </c>
      <c r="W148" s="17">
        <f t="shared" si="46"/>
        <v>3.9450828262076968E-3</v>
      </c>
      <c r="X148" s="17">
        <v>5.000000000000001E-3</v>
      </c>
      <c r="Y148" s="4"/>
      <c r="Z148" s="16">
        <v>532742.34687100002</v>
      </c>
      <c r="AA148" s="16">
        <f t="shared" si="47"/>
        <v>2101.7126834344817</v>
      </c>
      <c r="AB148" s="17">
        <f t="shared" si="48"/>
        <v>3.9450828262079145E-3</v>
      </c>
      <c r="AC148" s="17">
        <v>5.0000000000000001E-3</v>
      </c>
      <c r="AD148" s="4"/>
      <c r="AE148" s="18">
        <f t="shared" si="49"/>
        <v>0</v>
      </c>
      <c r="AF148" s="4"/>
      <c r="AG148" s="16">
        <v>534844.05954199994</v>
      </c>
      <c r="AH148" s="16">
        <f t="shared" si="50"/>
        <v>4203.4253544344101</v>
      </c>
      <c r="AI148" s="17">
        <f t="shared" si="51"/>
        <v>7.8591605897874346E-3</v>
      </c>
      <c r="AJ148" s="17">
        <v>0.01</v>
      </c>
      <c r="AK148" s="4"/>
      <c r="AL148" s="16">
        <v>534844.05954199994</v>
      </c>
      <c r="AM148" s="16">
        <f t="shared" si="52"/>
        <v>4203.4253544344101</v>
      </c>
      <c r="AN148" s="17">
        <f t="shared" si="53"/>
        <v>7.8591605897874346E-3</v>
      </c>
      <c r="AO148" s="17">
        <v>0.01</v>
      </c>
      <c r="AP148" s="4"/>
      <c r="AQ148" s="18">
        <f t="shared" si="54"/>
        <v>0</v>
      </c>
      <c r="AR148" s="4"/>
      <c r="AS148" s="16">
        <v>531691.49053549988</v>
      </c>
      <c r="AT148" s="16">
        <f t="shared" si="55"/>
        <v>1050.8563479343429</v>
      </c>
      <c r="AU148" s="17">
        <f t="shared" si="56"/>
        <v>1.9764400345695949E-3</v>
      </c>
      <c r="AV148" s="17">
        <v>2.5000000000000005E-3</v>
      </c>
      <c r="AW148" s="4"/>
      <c r="AX148" s="16">
        <v>531691.49053549999</v>
      </c>
      <c r="AY148" s="16">
        <f t="shared" si="57"/>
        <v>1050.8563479344593</v>
      </c>
      <c r="AZ148" s="17">
        <f t="shared" si="58"/>
        <v>1.9764400345698135E-3</v>
      </c>
      <c r="BA148" s="17">
        <v>2.5000000000000005E-3</v>
      </c>
      <c r="BB148" s="4"/>
      <c r="BC148" s="18">
        <f t="shared" si="59"/>
        <v>0</v>
      </c>
      <c r="BD148" s="4"/>
    </row>
    <row r="149" spans="1:56" x14ac:dyDescent="0.3">
      <c r="A149" s="2">
        <v>8912222</v>
      </c>
      <c r="B149" s="2" t="s">
        <v>10</v>
      </c>
      <c r="C149" s="2">
        <v>8912222</v>
      </c>
      <c r="D149" s="2" t="s">
        <v>105</v>
      </c>
      <c r="E149" s="9">
        <v>876264.16564000002</v>
      </c>
      <c r="G149" s="16">
        <v>862480.01496966276</v>
      </c>
      <c r="H149" s="4"/>
      <c r="I149" s="16">
        <v>864842.52440793382</v>
      </c>
      <c r="J149" s="16">
        <f t="shared" si="40"/>
        <v>2362.5094382710522</v>
      </c>
      <c r="K149" s="17">
        <f t="shared" si="41"/>
        <v>2.7317221015333544E-3</v>
      </c>
      <c r="L149" s="17">
        <v>3.1408750474063102E-3</v>
      </c>
      <c r="M149" s="4"/>
      <c r="N149" s="16">
        <v>864360.4697875001</v>
      </c>
      <c r="O149" s="16">
        <f t="shared" si="42"/>
        <v>1880.454817837337</v>
      </c>
      <c r="P149" s="17">
        <f t="shared" si="43"/>
        <v>2.1755446755907753E-3</v>
      </c>
      <c r="Q149" s="17">
        <v>2.5000000000000001E-3</v>
      </c>
      <c r="R149" s="4"/>
      <c r="S149" s="18">
        <f t="shared" si="44"/>
        <v>-482.05462043371517</v>
      </c>
      <c r="T149" s="4"/>
      <c r="U149" s="16">
        <v>866240.92457500007</v>
      </c>
      <c r="V149" s="16">
        <f t="shared" si="45"/>
        <v>3760.9096053373069</v>
      </c>
      <c r="W149" s="17">
        <f t="shared" si="46"/>
        <v>4.341643876018101E-3</v>
      </c>
      <c r="X149" s="17">
        <v>5.0000000000000001E-3</v>
      </c>
      <c r="Y149" s="4"/>
      <c r="Z149" s="16">
        <v>866240.92457500007</v>
      </c>
      <c r="AA149" s="16">
        <f t="shared" si="47"/>
        <v>3760.9096053373069</v>
      </c>
      <c r="AB149" s="17">
        <f t="shared" si="48"/>
        <v>4.341643876018101E-3</v>
      </c>
      <c r="AC149" s="17">
        <v>5.0000000000000001E-3</v>
      </c>
      <c r="AD149" s="4"/>
      <c r="AE149" s="18">
        <f t="shared" si="49"/>
        <v>0</v>
      </c>
      <c r="AF149" s="4"/>
      <c r="AG149" s="16">
        <v>864842.52440793382</v>
      </c>
      <c r="AH149" s="16">
        <f t="shared" si="50"/>
        <v>2362.5094382710522</v>
      </c>
      <c r="AI149" s="17">
        <f t="shared" si="51"/>
        <v>2.7317221015333544E-3</v>
      </c>
      <c r="AJ149" s="17">
        <v>3.1408750474063102E-3</v>
      </c>
      <c r="AK149" s="4"/>
      <c r="AL149" s="16">
        <v>864360.4697875001</v>
      </c>
      <c r="AM149" s="16">
        <f t="shared" si="52"/>
        <v>1880.454817837337</v>
      </c>
      <c r="AN149" s="17">
        <f t="shared" si="53"/>
        <v>2.1755446755907753E-3</v>
      </c>
      <c r="AO149" s="17">
        <v>2.5000000000000001E-3</v>
      </c>
      <c r="AP149" s="4"/>
      <c r="AQ149" s="18">
        <f t="shared" si="54"/>
        <v>-482.05462043371517</v>
      </c>
      <c r="AR149" s="4"/>
      <c r="AS149" s="16">
        <v>864360.46978749998</v>
      </c>
      <c r="AT149" s="16">
        <f t="shared" si="55"/>
        <v>1880.4548178372206</v>
      </c>
      <c r="AU149" s="17">
        <f t="shared" si="56"/>
        <v>2.1755446755906409E-3</v>
      </c>
      <c r="AV149" s="17">
        <v>2.5000000000000001E-3</v>
      </c>
      <c r="AW149" s="4"/>
      <c r="AX149" s="16">
        <v>864360.4697875001</v>
      </c>
      <c r="AY149" s="16">
        <f t="shared" si="57"/>
        <v>1880.454817837337</v>
      </c>
      <c r="AZ149" s="17">
        <f t="shared" si="58"/>
        <v>2.1755446755907753E-3</v>
      </c>
      <c r="BA149" s="17">
        <v>2.5000000000000001E-3</v>
      </c>
      <c r="BB149" s="4"/>
      <c r="BC149" s="18">
        <f t="shared" si="59"/>
        <v>0</v>
      </c>
      <c r="BD149" s="4"/>
    </row>
    <row r="150" spans="1:56" x14ac:dyDescent="0.3">
      <c r="A150" s="2">
        <v>8912900</v>
      </c>
      <c r="B150" s="2" t="s">
        <v>246</v>
      </c>
      <c r="C150" s="2">
        <v>8912900</v>
      </c>
      <c r="D150" s="2" t="s">
        <v>105</v>
      </c>
      <c r="E150" s="9">
        <v>659762.70016000001</v>
      </c>
      <c r="G150" s="16">
        <v>657332.52206439222</v>
      </c>
      <c r="H150" s="4"/>
      <c r="I150" s="16">
        <v>658700.10815525008</v>
      </c>
      <c r="J150" s="16">
        <f t="shared" si="40"/>
        <v>1367.5860908578616</v>
      </c>
      <c r="K150" s="17">
        <f t="shared" si="41"/>
        <v>2.0761892611311566E-3</v>
      </c>
      <c r="L150" s="17">
        <v>2.5000000000000001E-3</v>
      </c>
      <c r="M150" s="4"/>
      <c r="N150" s="16">
        <v>658700.10815525008</v>
      </c>
      <c r="O150" s="16">
        <f t="shared" si="42"/>
        <v>1367.5860908578616</v>
      </c>
      <c r="P150" s="17">
        <f t="shared" si="43"/>
        <v>2.0761892611311566E-3</v>
      </c>
      <c r="Q150" s="17">
        <v>2.5000000000000005E-3</v>
      </c>
      <c r="R150" s="4"/>
      <c r="S150" s="18">
        <f t="shared" si="44"/>
        <v>0</v>
      </c>
      <c r="T150" s="4"/>
      <c r="U150" s="16">
        <v>660067.69421049999</v>
      </c>
      <c r="V150" s="16">
        <f t="shared" si="45"/>
        <v>2735.1721461077686</v>
      </c>
      <c r="W150" s="17">
        <f t="shared" si="46"/>
        <v>4.1437752068434119E-3</v>
      </c>
      <c r="X150" s="17">
        <v>5.0000000000000001E-3</v>
      </c>
      <c r="Y150" s="4"/>
      <c r="Z150" s="16">
        <v>660067.69421049999</v>
      </c>
      <c r="AA150" s="16">
        <f t="shared" si="47"/>
        <v>2735.1721461077686</v>
      </c>
      <c r="AB150" s="17">
        <f t="shared" si="48"/>
        <v>4.1437752068434119E-3</v>
      </c>
      <c r="AC150" s="17">
        <v>5.000000000000001E-3</v>
      </c>
      <c r="AD150" s="4"/>
      <c r="AE150" s="18">
        <f t="shared" si="49"/>
        <v>0</v>
      </c>
      <c r="AF150" s="4"/>
      <c r="AG150" s="16">
        <v>658700.10815525008</v>
      </c>
      <c r="AH150" s="16">
        <f t="shared" si="50"/>
        <v>1367.5860908578616</v>
      </c>
      <c r="AI150" s="17">
        <f t="shared" si="51"/>
        <v>2.0761892611311566E-3</v>
      </c>
      <c r="AJ150" s="17">
        <v>2.5000000000000001E-3</v>
      </c>
      <c r="AK150" s="4"/>
      <c r="AL150" s="16">
        <v>658700.10815525008</v>
      </c>
      <c r="AM150" s="16">
        <f t="shared" si="52"/>
        <v>1367.5860908578616</v>
      </c>
      <c r="AN150" s="17">
        <f t="shared" si="53"/>
        <v>2.0761892611311566E-3</v>
      </c>
      <c r="AO150" s="17">
        <v>2.5000000000000005E-3</v>
      </c>
      <c r="AP150" s="4"/>
      <c r="AQ150" s="18">
        <f t="shared" si="54"/>
        <v>0</v>
      </c>
      <c r="AR150" s="4"/>
      <c r="AS150" s="16">
        <v>658700.10815525008</v>
      </c>
      <c r="AT150" s="16">
        <f t="shared" si="55"/>
        <v>1367.5860908578616</v>
      </c>
      <c r="AU150" s="17">
        <f t="shared" si="56"/>
        <v>2.0761892611311566E-3</v>
      </c>
      <c r="AV150" s="17">
        <v>2.5000000000000001E-3</v>
      </c>
      <c r="AW150" s="4"/>
      <c r="AX150" s="16">
        <v>658700.10815525008</v>
      </c>
      <c r="AY150" s="16">
        <f t="shared" si="57"/>
        <v>1367.5860908578616</v>
      </c>
      <c r="AZ150" s="17">
        <f t="shared" si="58"/>
        <v>2.0761892611311566E-3</v>
      </c>
      <c r="BA150" s="17">
        <v>2.5000000000000005E-3</v>
      </c>
      <c r="BB150" s="4"/>
      <c r="BC150" s="18">
        <f t="shared" si="59"/>
        <v>0</v>
      </c>
      <c r="BD150" s="4"/>
    </row>
    <row r="151" spans="1:56" x14ac:dyDescent="0.3">
      <c r="A151" s="2">
        <v>8913779</v>
      </c>
      <c r="B151" s="2" t="s">
        <v>181</v>
      </c>
      <c r="C151" s="2">
        <v>8913779</v>
      </c>
      <c r="D151" s="2" t="s">
        <v>105</v>
      </c>
      <c r="E151" s="9">
        <v>1627629.4482400001</v>
      </c>
      <c r="G151" s="16">
        <v>1602382.827660993</v>
      </c>
      <c r="H151" s="4"/>
      <c r="I151" s="16">
        <v>1618795.7597047</v>
      </c>
      <c r="J151" s="16">
        <f t="shared" si="40"/>
        <v>16412.932043706998</v>
      </c>
      <c r="K151" s="17">
        <f t="shared" si="41"/>
        <v>1.0138976424487941E-2</v>
      </c>
      <c r="L151" s="17">
        <v>1.1000000000000001E-2</v>
      </c>
      <c r="M151" s="4"/>
      <c r="N151" s="16">
        <v>1618795.7597046997</v>
      </c>
      <c r="O151" s="16">
        <f t="shared" si="42"/>
        <v>16412.932043706765</v>
      </c>
      <c r="P151" s="17">
        <f t="shared" si="43"/>
        <v>1.0138976424487798E-2</v>
      </c>
      <c r="Q151" s="17">
        <v>1.1000000000000001E-2</v>
      </c>
      <c r="R151" s="4"/>
      <c r="S151" s="18">
        <f t="shared" si="44"/>
        <v>0</v>
      </c>
      <c r="T151" s="4"/>
      <c r="U151" s="16">
        <v>1609843.2513384998</v>
      </c>
      <c r="V151" s="16">
        <f t="shared" si="45"/>
        <v>7460.4236775068566</v>
      </c>
      <c r="W151" s="17">
        <f t="shared" si="46"/>
        <v>4.6342547147394057E-3</v>
      </c>
      <c r="X151" s="17">
        <v>5.000000000000001E-3</v>
      </c>
      <c r="Y151" s="4"/>
      <c r="Z151" s="16">
        <v>1609843.2513384998</v>
      </c>
      <c r="AA151" s="16">
        <f t="shared" si="47"/>
        <v>7460.4236775068566</v>
      </c>
      <c r="AB151" s="17">
        <f t="shared" si="48"/>
        <v>4.6342547147394057E-3</v>
      </c>
      <c r="AC151" s="17">
        <v>5.000000000000001E-3</v>
      </c>
      <c r="AD151" s="4"/>
      <c r="AE151" s="18">
        <f t="shared" si="49"/>
        <v>0</v>
      </c>
      <c r="AF151" s="4"/>
      <c r="AG151" s="16">
        <v>1617303.6749769999</v>
      </c>
      <c r="AH151" s="16">
        <f t="shared" si="50"/>
        <v>14920.847316006897</v>
      </c>
      <c r="AI151" s="17">
        <f t="shared" si="51"/>
        <v>9.225754907295991E-3</v>
      </c>
      <c r="AJ151" s="17">
        <v>0.01</v>
      </c>
      <c r="AK151" s="4"/>
      <c r="AL151" s="16">
        <v>1617303.6749769999</v>
      </c>
      <c r="AM151" s="16">
        <f t="shared" si="52"/>
        <v>14920.847316006897</v>
      </c>
      <c r="AN151" s="17">
        <f t="shared" si="53"/>
        <v>9.225754907295991E-3</v>
      </c>
      <c r="AO151" s="17">
        <v>0.01</v>
      </c>
      <c r="AP151" s="4"/>
      <c r="AQ151" s="18">
        <f t="shared" si="54"/>
        <v>0</v>
      </c>
      <c r="AR151" s="4"/>
      <c r="AS151" s="16">
        <v>1606113.0395192499</v>
      </c>
      <c r="AT151" s="16">
        <f t="shared" si="55"/>
        <v>3730.2118582569528</v>
      </c>
      <c r="AU151" s="17">
        <f t="shared" si="56"/>
        <v>2.3225089184093165E-3</v>
      </c>
      <c r="AV151" s="17">
        <v>2.5000000000000005E-3</v>
      </c>
      <c r="AW151" s="4"/>
      <c r="AX151" s="16">
        <v>1606113.0395192497</v>
      </c>
      <c r="AY151" s="16">
        <f t="shared" si="57"/>
        <v>3730.21185825672</v>
      </c>
      <c r="AZ151" s="17">
        <f t="shared" si="58"/>
        <v>2.3225089184091717E-3</v>
      </c>
      <c r="BA151" s="17">
        <v>2.5000000000000005E-3</v>
      </c>
      <c r="BB151" s="4"/>
      <c r="BC151" s="18">
        <f t="shared" si="59"/>
        <v>0</v>
      </c>
      <c r="BD151" s="4"/>
    </row>
    <row r="152" spans="1:56" x14ac:dyDescent="0.3">
      <c r="A152" s="2">
        <v>8912737</v>
      </c>
      <c r="B152" s="2" t="s">
        <v>232</v>
      </c>
      <c r="C152" s="2">
        <v>8912737</v>
      </c>
      <c r="D152" s="2" t="s">
        <v>105</v>
      </c>
      <c r="E152" s="9">
        <v>1296479.19114</v>
      </c>
      <c r="G152" s="16">
        <v>1258795.6805462139</v>
      </c>
      <c r="H152" s="4"/>
      <c r="I152" s="16">
        <v>1261666.9244512499</v>
      </c>
      <c r="J152" s="16">
        <f t="shared" si="40"/>
        <v>2871.2439050360117</v>
      </c>
      <c r="K152" s="17">
        <f t="shared" si="41"/>
        <v>2.2757542814121341E-3</v>
      </c>
      <c r="L152" s="17">
        <v>2.5000000000000001E-3</v>
      </c>
      <c r="M152" s="4"/>
      <c r="N152" s="16">
        <v>1261666.9244512499</v>
      </c>
      <c r="O152" s="16">
        <f t="shared" si="42"/>
        <v>2871.2439050360117</v>
      </c>
      <c r="P152" s="17">
        <f t="shared" si="43"/>
        <v>2.2757542814121341E-3</v>
      </c>
      <c r="Q152" s="17">
        <v>2.5000000000000001E-3</v>
      </c>
      <c r="R152" s="4"/>
      <c r="S152" s="18">
        <f t="shared" si="44"/>
        <v>0</v>
      </c>
      <c r="T152" s="4"/>
      <c r="U152" s="16">
        <v>1264538.1684025</v>
      </c>
      <c r="V152" s="16">
        <f t="shared" si="45"/>
        <v>5742.4878562861122</v>
      </c>
      <c r="W152" s="17">
        <f t="shared" si="46"/>
        <v>4.5411740031071086E-3</v>
      </c>
      <c r="X152" s="17">
        <v>5.0000000000000001E-3</v>
      </c>
      <c r="Y152" s="4"/>
      <c r="Z152" s="16">
        <v>1264538.1684025</v>
      </c>
      <c r="AA152" s="16">
        <f t="shared" si="47"/>
        <v>5742.4878562861122</v>
      </c>
      <c r="AB152" s="17">
        <f t="shared" si="48"/>
        <v>4.5411740031071086E-3</v>
      </c>
      <c r="AC152" s="17">
        <v>4.9999999999999992E-3</v>
      </c>
      <c r="AD152" s="4"/>
      <c r="AE152" s="18">
        <f t="shared" si="49"/>
        <v>0</v>
      </c>
      <c r="AF152" s="4"/>
      <c r="AG152" s="16">
        <v>1261666.9244512499</v>
      </c>
      <c r="AH152" s="16">
        <f t="shared" si="50"/>
        <v>2871.2439050360117</v>
      </c>
      <c r="AI152" s="17">
        <f t="shared" si="51"/>
        <v>2.2757542814121341E-3</v>
      </c>
      <c r="AJ152" s="17">
        <v>2.5000000000000001E-3</v>
      </c>
      <c r="AK152" s="4"/>
      <c r="AL152" s="16">
        <v>1261666.9244512499</v>
      </c>
      <c r="AM152" s="16">
        <f t="shared" si="52"/>
        <v>2871.2439050360117</v>
      </c>
      <c r="AN152" s="17">
        <f t="shared" si="53"/>
        <v>2.2757542814121341E-3</v>
      </c>
      <c r="AO152" s="17">
        <v>2.5000000000000001E-3</v>
      </c>
      <c r="AP152" s="4"/>
      <c r="AQ152" s="18">
        <f t="shared" si="54"/>
        <v>0</v>
      </c>
      <c r="AR152" s="4"/>
      <c r="AS152" s="16">
        <v>1261666.9244512499</v>
      </c>
      <c r="AT152" s="16">
        <f t="shared" si="55"/>
        <v>2871.2439050360117</v>
      </c>
      <c r="AU152" s="17">
        <f t="shared" si="56"/>
        <v>2.2757542814121341E-3</v>
      </c>
      <c r="AV152" s="17">
        <v>2.5000000000000001E-3</v>
      </c>
      <c r="AW152" s="4"/>
      <c r="AX152" s="16">
        <v>1261666.9244512499</v>
      </c>
      <c r="AY152" s="16">
        <f t="shared" si="57"/>
        <v>2871.2439050360117</v>
      </c>
      <c r="AZ152" s="17">
        <f t="shared" si="58"/>
        <v>2.2757542814121341E-3</v>
      </c>
      <c r="BA152" s="17">
        <v>2.5000000000000001E-3</v>
      </c>
      <c r="BB152" s="4"/>
      <c r="BC152" s="18">
        <f t="shared" si="59"/>
        <v>0</v>
      </c>
      <c r="BD152" s="4"/>
    </row>
    <row r="153" spans="1:56" x14ac:dyDescent="0.3">
      <c r="A153" s="2">
        <v>8912008</v>
      </c>
      <c r="B153" s="2" t="s">
        <v>64</v>
      </c>
      <c r="C153" s="2">
        <v>8912008</v>
      </c>
      <c r="D153" s="2" t="s">
        <v>105</v>
      </c>
      <c r="E153" s="9">
        <v>937015.91703999997</v>
      </c>
      <c r="G153" s="16">
        <v>870034.43918225227</v>
      </c>
      <c r="H153" s="4"/>
      <c r="I153" s="16">
        <v>871933.78004800004</v>
      </c>
      <c r="J153" s="16">
        <f t="shared" si="40"/>
        <v>1899.3408657477703</v>
      </c>
      <c r="K153" s="17">
        <f t="shared" si="41"/>
        <v>2.178308616100653E-3</v>
      </c>
      <c r="L153" s="17">
        <v>2.5000000000000022E-3</v>
      </c>
      <c r="M153" s="4"/>
      <c r="N153" s="16">
        <v>871933.78004800016</v>
      </c>
      <c r="O153" s="16">
        <f t="shared" si="42"/>
        <v>1899.3408657478867</v>
      </c>
      <c r="P153" s="17">
        <f t="shared" si="43"/>
        <v>2.1783086161007866E-3</v>
      </c>
      <c r="Q153" s="17">
        <v>2.5000000000000022E-3</v>
      </c>
      <c r="R153" s="4"/>
      <c r="S153" s="18">
        <f t="shared" si="44"/>
        <v>0</v>
      </c>
      <c r="T153" s="4"/>
      <c r="U153" s="16">
        <v>873833.12089600007</v>
      </c>
      <c r="V153" s="16">
        <f t="shared" si="45"/>
        <v>3798.6817137477919</v>
      </c>
      <c r="W153" s="17">
        <f t="shared" si="46"/>
        <v>4.3471477824653148E-3</v>
      </c>
      <c r="X153" s="17">
        <v>5.0000000000000044E-3</v>
      </c>
      <c r="Y153" s="4"/>
      <c r="Z153" s="16">
        <v>873833.12089600018</v>
      </c>
      <c r="AA153" s="16">
        <f t="shared" si="47"/>
        <v>3798.6817137479084</v>
      </c>
      <c r="AB153" s="17">
        <f t="shared" si="48"/>
        <v>4.3471477824654475E-3</v>
      </c>
      <c r="AC153" s="17">
        <v>5.0000000000000044E-3</v>
      </c>
      <c r="AD153" s="4"/>
      <c r="AE153" s="18">
        <f t="shared" si="49"/>
        <v>0</v>
      </c>
      <c r="AF153" s="4"/>
      <c r="AG153" s="16">
        <v>871933.78004800004</v>
      </c>
      <c r="AH153" s="16">
        <f t="shared" si="50"/>
        <v>1899.3408657477703</v>
      </c>
      <c r="AI153" s="17">
        <f t="shared" si="51"/>
        <v>2.178308616100653E-3</v>
      </c>
      <c r="AJ153" s="17">
        <v>2.5000000000000022E-3</v>
      </c>
      <c r="AK153" s="4"/>
      <c r="AL153" s="16">
        <v>871933.78004800016</v>
      </c>
      <c r="AM153" s="16">
        <f t="shared" si="52"/>
        <v>1899.3408657478867</v>
      </c>
      <c r="AN153" s="17">
        <f t="shared" si="53"/>
        <v>2.1783086161007866E-3</v>
      </c>
      <c r="AO153" s="17">
        <v>2.5000000000000022E-3</v>
      </c>
      <c r="AP153" s="4"/>
      <c r="AQ153" s="18">
        <f t="shared" si="54"/>
        <v>0</v>
      </c>
      <c r="AR153" s="4"/>
      <c r="AS153" s="16">
        <v>871933.78004800004</v>
      </c>
      <c r="AT153" s="16">
        <f t="shared" si="55"/>
        <v>1899.3408657477703</v>
      </c>
      <c r="AU153" s="17">
        <f t="shared" si="56"/>
        <v>2.178308616100653E-3</v>
      </c>
      <c r="AV153" s="17">
        <v>2.5000000000000022E-3</v>
      </c>
      <c r="AW153" s="4"/>
      <c r="AX153" s="16">
        <v>871933.78004800016</v>
      </c>
      <c r="AY153" s="16">
        <f t="shared" si="57"/>
        <v>1899.3408657478867</v>
      </c>
      <c r="AZ153" s="17">
        <f t="shared" si="58"/>
        <v>2.1783086161007866E-3</v>
      </c>
      <c r="BA153" s="17">
        <v>2.5000000000000022E-3</v>
      </c>
      <c r="BB153" s="4"/>
      <c r="BC153" s="18">
        <f t="shared" si="59"/>
        <v>0</v>
      </c>
      <c r="BD153" s="4"/>
    </row>
    <row r="154" spans="1:56" x14ac:dyDescent="0.3">
      <c r="A154" s="2">
        <v>8912912</v>
      </c>
      <c r="B154" s="2" t="s">
        <v>37</v>
      </c>
      <c r="C154" s="2">
        <v>8912912</v>
      </c>
      <c r="D154" s="2" t="s">
        <v>105</v>
      </c>
      <c r="E154" s="9">
        <v>1205404.0045400001</v>
      </c>
      <c r="G154" s="16">
        <v>1191645.2257153743</v>
      </c>
      <c r="H154" s="4"/>
      <c r="I154" s="16">
        <v>1194348.5935142501</v>
      </c>
      <c r="J154" s="16">
        <f t="shared" si="40"/>
        <v>2703.3677988757845</v>
      </c>
      <c r="K154" s="17">
        <f t="shared" si="41"/>
        <v>2.2634663058641847E-3</v>
      </c>
      <c r="L154" s="17">
        <v>2.5000000000000001E-3</v>
      </c>
      <c r="M154" s="4"/>
      <c r="N154" s="16">
        <v>1194348.5935142501</v>
      </c>
      <c r="O154" s="16">
        <f t="shared" si="42"/>
        <v>2703.3677988757845</v>
      </c>
      <c r="P154" s="17">
        <f t="shared" si="43"/>
        <v>2.2634663058641847E-3</v>
      </c>
      <c r="Q154" s="17">
        <v>2.5000000000000005E-3</v>
      </c>
      <c r="R154" s="4"/>
      <c r="S154" s="18">
        <f t="shared" si="44"/>
        <v>0</v>
      </c>
      <c r="T154" s="4"/>
      <c r="U154" s="16">
        <v>1197051.9613285</v>
      </c>
      <c r="V154" s="16">
        <f t="shared" si="45"/>
        <v>5406.7356131256092</v>
      </c>
      <c r="W154" s="17">
        <f t="shared" si="46"/>
        <v>4.5167092054426454E-3</v>
      </c>
      <c r="X154" s="17">
        <v>5.0000000000000001E-3</v>
      </c>
      <c r="Y154" s="4"/>
      <c r="Z154" s="16">
        <v>1197051.9613285</v>
      </c>
      <c r="AA154" s="16">
        <f t="shared" si="47"/>
        <v>5406.7356131256092</v>
      </c>
      <c r="AB154" s="17">
        <f t="shared" si="48"/>
        <v>4.5167092054426454E-3</v>
      </c>
      <c r="AC154" s="17">
        <v>5.0000000000000001E-3</v>
      </c>
      <c r="AD154" s="4"/>
      <c r="AE154" s="18">
        <f t="shared" si="49"/>
        <v>0</v>
      </c>
      <c r="AF154" s="4"/>
      <c r="AG154" s="16">
        <v>1194348.5935142501</v>
      </c>
      <c r="AH154" s="16">
        <f t="shared" si="50"/>
        <v>2703.3677988757845</v>
      </c>
      <c r="AI154" s="17">
        <f t="shared" si="51"/>
        <v>2.2634663058641847E-3</v>
      </c>
      <c r="AJ154" s="17">
        <v>2.5000000000000001E-3</v>
      </c>
      <c r="AK154" s="4"/>
      <c r="AL154" s="16">
        <v>1194348.5935142501</v>
      </c>
      <c r="AM154" s="16">
        <f t="shared" si="52"/>
        <v>2703.3677988757845</v>
      </c>
      <c r="AN154" s="17">
        <f t="shared" si="53"/>
        <v>2.2634663058641847E-3</v>
      </c>
      <c r="AO154" s="17">
        <v>2.5000000000000005E-3</v>
      </c>
      <c r="AP154" s="4"/>
      <c r="AQ154" s="18">
        <f t="shared" si="54"/>
        <v>0</v>
      </c>
      <c r="AR154" s="4"/>
      <c r="AS154" s="16">
        <v>1194348.5935142501</v>
      </c>
      <c r="AT154" s="16">
        <f t="shared" si="55"/>
        <v>2703.3677988757845</v>
      </c>
      <c r="AU154" s="17">
        <f t="shared" si="56"/>
        <v>2.2634663058641847E-3</v>
      </c>
      <c r="AV154" s="17">
        <v>2.5000000000000001E-3</v>
      </c>
      <c r="AW154" s="4"/>
      <c r="AX154" s="16">
        <v>1194348.5935142501</v>
      </c>
      <c r="AY154" s="16">
        <f t="shared" si="57"/>
        <v>2703.3677988757845</v>
      </c>
      <c r="AZ154" s="17">
        <f t="shared" si="58"/>
        <v>2.2634663058641847E-3</v>
      </c>
      <c r="BA154" s="17">
        <v>2.5000000000000005E-3</v>
      </c>
      <c r="BB154" s="4"/>
      <c r="BC154" s="18">
        <f t="shared" si="59"/>
        <v>0</v>
      </c>
      <c r="BD154" s="4"/>
    </row>
    <row r="155" spans="1:56" x14ac:dyDescent="0.3">
      <c r="A155" s="2">
        <v>8912769</v>
      </c>
      <c r="B155" s="2" t="s">
        <v>177</v>
      </c>
      <c r="C155" s="2">
        <v>8912769</v>
      </c>
      <c r="D155" s="2" t="s">
        <v>105</v>
      </c>
      <c r="E155" s="9">
        <v>529636.18225000007</v>
      </c>
      <c r="G155" s="16">
        <v>516163.05721941666</v>
      </c>
      <c r="H155" s="4"/>
      <c r="I155" s="16">
        <v>517158.64266709879</v>
      </c>
      <c r="J155" s="16">
        <f t="shared" si="40"/>
        <v>995.58544768212596</v>
      </c>
      <c r="K155" s="17">
        <f t="shared" si="41"/>
        <v>1.9251064674229881E-3</v>
      </c>
      <c r="L155" s="17">
        <v>2.5000000000000022E-3</v>
      </c>
      <c r="M155" s="4"/>
      <c r="N155" s="16">
        <v>517158.64266709873</v>
      </c>
      <c r="O155" s="16">
        <f t="shared" si="42"/>
        <v>995.58544768206775</v>
      </c>
      <c r="P155" s="17">
        <f t="shared" si="43"/>
        <v>1.9251064674228758E-3</v>
      </c>
      <c r="Q155" s="17">
        <v>2.5000000000000022E-3</v>
      </c>
      <c r="R155" s="4"/>
      <c r="S155" s="18">
        <f t="shared" si="44"/>
        <v>0</v>
      </c>
      <c r="T155" s="4"/>
      <c r="U155" s="16">
        <v>518154.22813419753</v>
      </c>
      <c r="V155" s="16">
        <f t="shared" si="45"/>
        <v>1991.1709147808724</v>
      </c>
      <c r="W155" s="17">
        <f t="shared" si="46"/>
        <v>3.8428151439597559E-3</v>
      </c>
      <c r="X155" s="17">
        <v>4.9999999999999975E-3</v>
      </c>
      <c r="Y155" s="4"/>
      <c r="Z155" s="16">
        <v>518154.22813419753</v>
      </c>
      <c r="AA155" s="16">
        <f t="shared" si="47"/>
        <v>1991.1709147808724</v>
      </c>
      <c r="AB155" s="17">
        <f t="shared" si="48"/>
        <v>3.8428151439597559E-3</v>
      </c>
      <c r="AC155" s="17">
        <v>4.9999999999999975E-3</v>
      </c>
      <c r="AD155" s="4"/>
      <c r="AE155" s="18">
        <f t="shared" si="49"/>
        <v>0</v>
      </c>
      <c r="AF155" s="4"/>
      <c r="AG155" s="16">
        <v>517158.64266709879</v>
      </c>
      <c r="AH155" s="16">
        <f t="shared" si="50"/>
        <v>995.58544768212596</v>
      </c>
      <c r="AI155" s="17">
        <f t="shared" si="51"/>
        <v>1.9251064674229881E-3</v>
      </c>
      <c r="AJ155" s="17">
        <v>2.5000000000000022E-3</v>
      </c>
      <c r="AK155" s="4"/>
      <c r="AL155" s="16">
        <v>517158.64266709873</v>
      </c>
      <c r="AM155" s="16">
        <f t="shared" si="52"/>
        <v>995.58544768206775</v>
      </c>
      <c r="AN155" s="17">
        <f t="shared" si="53"/>
        <v>1.9251064674228758E-3</v>
      </c>
      <c r="AO155" s="17">
        <v>2.5000000000000022E-3</v>
      </c>
      <c r="AP155" s="4"/>
      <c r="AQ155" s="18">
        <f t="shared" si="54"/>
        <v>0</v>
      </c>
      <c r="AR155" s="4"/>
      <c r="AS155" s="16">
        <v>517158.64266709879</v>
      </c>
      <c r="AT155" s="16">
        <f t="shared" si="55"/>
        <v>995.58544768212596</v>
      </c>
      <c r="AU155" s="17">
        <f t="shared" si="56"/>
        <v>1.9251064674229881E-3</v>
      </c>
      <c r="AV155" s="17">
        <v>2.5000000000000022E-3</v>
      </c>
      <c r="AW155" s="4"/>
      <c r="AX155" s="16">
        <v>517158.64266709873</v>
      </c>
      <c r="AY155" s="16">
        <f t="shared" si="57"/>
        <v>995.58544768206775</v>
      </c>
      <c r="AZ155" s="17">
        <f t="shared" si="58"/>
        <v>1.9251064674228758E-3</v>
      </c>
      <c r="BA155" s="17">
        <v>2.5000000000000022E-3</v>
      </c>
      <c r="BB155" s="4"/>
      <c r="BC155" s="18">
        <f t="shared" si="59"/>
        <v>0</v>
      </c>
      <c r="BD155" s="4"/>
    </row>
    <row r="156" spans="1:56" x14ac:dyDescent="0.3">
      <c r="A156" s="2">
        <v>8914008</v>
      </c>
      <c r="B156" s="2" t="s">
        <v>128</v>
      </c>
      <c r="C156" s="2">
        <v>8914008</v>
      </c>
      <c r="D156" s="2" t="s">
        <v>106</v>
      </c>
      <c r="E156" s="9">
        <v>2304748.7538400004</v>
      </c>
      <c r="G156" s="16">
        <v>2234825.9398500458</v>
      </c>
      <c r="H156" s="4"/>
      <c r="I156" s="16">
        <v>2258195.7461389001</v>
      </c>
      <c r="J156" s="16">
        <f t="shared" si="40"/>
        <v>23369.806288854219</v>
      </c>
      <c r="K156" s="17">
        <f t="shared" si="41"/>
        <v>1.0348884204928778E-2</v>
      </c>
      <c r="L156" s="17">
        <v>1.1000000000000001E-2</v>
      </c>
      <c r="M156" s="4"/>
      <c r="N156" s="16">
        <v>2258195.7461389001</v>
      </c>
      <c r="O156" s="16">
        <f t="shared" si="42"/>
        <v>23369.806288854219</v>
      </c>
      <c r="P156" s="17">
        <f t="shared" si="43"/>
        <v>1.0348884204928778E-2</v>
      </c>
      <c r="Q156" s="17">
        <v>1.1000000000000001E-2</v>
      </c>
      <c r="R156" s="4"/>
      <c r="S156" s="18">
        <f t="shared" si="44"/>
        <v>0</v>
      </c>
      <c r="T156" s="4"/>
      <c r="U156" s="16">
        <v>2245448.5790995001</v>
      </c>
      <c r="V156" s="16">
        <f t="shared" si="45"/>
        <v>10622.639249454252</v>
      </c>
      <c r="W156" s="17">
        <f t="shared" si="46"/>
        <v>4.7307426000885245E-3</v>
      </c>
      <c r="X156" s="17">
        <v>5.000000000000001E-3</v>
      </c>
      <c r="Y156" s="4"/>
      <c r="Z156" s="16">
        <v>2245448.5790995001</v>
      </c>
      <c r="AA156" s="16">
        <f t="shared" si="47"/>
        <v>10622.639249454252</v>
      </c>
      <c r="AB156" s="17">
        <f t="shared" si="48"/>
        <v>4.7307426000885245E-3</v>
      </c>
      <c r="AC156" s="17">
        <v>5.000000000000001E-3</v>
      </c>
      <c r="AD156" s="4"/>
      <c r="AE156" s="18">
        <f t="shared" si="49"/>
        <v>0</v>
      </c>
      <c r="AF156" s="4"/>
      <c r="AG156" s="16">
        <v>2256071.2182990001</v>
      </c>
      <c r="AH156" s="16">
        <f t="shared" si="50"/>
        <v>21245.278448954225</v>
      </c>
      <c r="AI156" s="17">
        <f t="shared" si="51"/>
        <v>9.4169360774756187E-3</v>
      </c>
      <c r="AJ156" s="17">
        <v>9.9999999999999985E-3</v>
      </c>
      <c r="AK156" s="4"/>
      <c r="AL156" s="16">
        <v>2256071.2182990001</v>
      </c>
      <c r="AM156" s="16">
        <f t="shared" si="52"/>
        <v>21245.278448954225</v>
      </c>
      <c r="AN156" s="17">
        <f t="shared" si="53"/>
        <v>9.4169360774756187E-3</v>
      </c>
      <c r="AO156" s="17">
        <v>9.9999999999999985E-3</v>
      </c>
      <c r="AP156" s="4"/>
      <c r="AQ156" s="18">
        <f t="shared" si="54"/>
        <v>0</v>
      </c>
      <c r="AR156" s="4"/>
      <c r="AS156" s="16">
        <v>2240137.2594997501</v>
      </c>
      <c r="AT156" s="16">
        <f t="shared" si="55"/>
        <v>5311.3196497042663</v>
      </c>
      <c r="AU156" s="17">
        <f t="shared" si="56"/>
        <v>2.3709795581411601E-3</v>
      </c>
      <c r="AV156" s="17">
        <v>2.4999999999999988E-3</v>
      </c>
      <c r="AW156" s="4"/>
      <c r="AX156" s="16">
        <v>2240137.2594997501</v>
      </c>
      <c r="AY156" s="16">
        <f t="shared" si="57"/>
        <v>5311.3196497042663</v>
      </c>
      <c r="AZ156" s="17">
        <f t="shared" si="58"/>
        <v>2.3709795581411601E-3</v>
      </c>
      <c r="BA156" s="17">
        <v>2.4999999999999988E-3</v>
      </c>
      <c r="BB156" s="4"/>
      <c r="BC156" s="18">
        <f t="shared" si="59"/>
        <v>0</v>
      </c>
      <c r="BD156" s="4"/>
    </row>
    <row r="157" spans="1:56" x14ac:dyDescent="0.3">
      <c r="A157" s="2">
        <v>8912009</v>
      </c>
      <c r="B157" s="2" t="s">
        <v>156</v>
      </c>
      <c r="C157" s="2">
        <v>8912009</v>
      </c>
      <c r="D157" s="2" t="s">
        <v>105</v>
      </c>
      <c r="E157" s="9">
        <v>1535258.13344</v>
      </c>
      <c r="G157" s="16">
        <v>1485979.6626014868</v>
      </c>
      <c r="H157" s="4"/>
      <c r="I157" s="16">
        <v>1499140.7749436623</v>
      </c>
      <c r="J157" s="16">
        <f t="shared" si="40"/>
        <v>13161.112342175562</v>
      </c>
      <c r="K157" s="17">
        <f t="shared" si="41"/>
        <v>8.7791037120380881E-3</v>
      </c>
      <c r="L157" s="17">
        <v>9.5669758914178303E-3</v>
      </c>
      <c r="M157" s="4"/>
      <c r="N157" s="16">
        <v>1494395.6995678646</v>
      </c>
      <c r="O157" s="16">
        <f t="shared" si="42"/>
        <v>8416.0369663778692</v>
      </c>
      <c r="P157" s="17">
        <f t="shared" si="43"/>
        <v>5.6317325918506991E-3</v>
      </c>
      <c r="Q157" s="17">
        <v>6.1177217145793241E-3</v>
      </c>
      <c r="R157" s="4"/>
      <c r="S157" s="18">
        <f t="shared" si="44"/>
        <v>-4745.0753757976927</v>
      </c>
      <c r="T157" s="4"/>
      <c r="U157" s="16">
        <v>1492858.0704130002</v>
      </c>
      <c r="V157" s="16">
        <f t="shared" si="45"/>
        <v>6878.4078115134034</v>
      </c>
      <c r="W157" s="17">
        <f t="shared" si="46"/>
        <v>4.6075430396477594E-3</v>
      </c>
      <c r="X157" s="17">
        <v>5.0000000000000001E-3</v>
      </c>
      <c r="Y157" s="4"/>
      <c r="Z157" s="16">
        <v>1492858.0704130002</v>
      </c>
      <c r="AA157" s="16">
        <f t="shared" si="47"/>
        <v>6878.4078115134034</v>
      </c>
      <c r="AB157" s="17">
        <f t="shared" si="48"/>
        <v>4.6075430396477594E-3</v>
      </c>
      <c r="AC157" s="17">
        <v>5.0000000000000001E-3</v>
      </c>
      <c r="AD157" s="4"/>
      <c r="AE157" s="18">
        <f t="shared" si="49"/>
        <v>0</v>
      </c>
      <c r="AF157" s="4"/>
      <c r="AG157" s="16">
        <v>1499140.7749436623</v>
      </c>
      <c r="AH157" s="16">
        <f t="shared" si="50"/>
        <v>13161.112342175562</v>
      </c>
      <c r="AI157" s="17">
        <f t="shared" si="51"/>
        <v>8.7791037120380881E-3</v>
      </c>
      <c r="AJ157" s="17">
        <v>9.5669758914178303E-3</v>
      </c>
      <c r="AK157" s="4"/>
      <c r="AL157" s="16">
        <v>1494395.6995678646</v>
      </c>
      <c r="AM157" s="16">
        <f t="shared" si="52"/>
        <v>8416.0369663778692</v>
      </c>
      <c r="AN157" s="17">
        <f t="shared" si="53"/>
        <v>5.6317325918506991E-3</v>
      </c>
      <c r="AO157" s="17">
        <v>6.1177217145793241E-3</v>
      </c>
      <c r="AP157" s="4"/>
      <c r="AQ157" s="18">
        <f t="shared" si="54"/>
        <v>-4745.0753757976927</v>
      </c>
      <c r="AR157" s="4"/>
      <c r="AS157" s="16">
        <v>1489418.8665065002</v>
      </c>
      <c r="AT157" s="16">
        <f t="shared" si="55"/>
        <v>3439.2039050133899</v>
      </c>
      <c r="AU157" s="17">
        <f t="shared" si="56"/>
        <v>2.3090911377268903E-3</v>
      </c>
      <c r="AV157" s="17">
        <v>2.5000000000000005E-3</v>
      </c>
      <c r="AW157" s="4"/>
      <c r="AX157" s="16">
        <v>1489418.8665065002</v>
      </c>
      <c r="AY157" s="16">
        <f t="shared" si="57"/>
        <v>3439.2039050133899</v>
      </c>
      <c r="AZ157" s="17">
        <f t="shared" si="58"/>
        <v>2.3090911377268903E-3</v>
      </c>
      <c r="BA157" s="17">
        <v>2.5000000000000001E-3</v>
      </c>
      <c r="BB157" s="4"/>
      <c r="BC157" s="18">
        <f t="shared" si="59"/>
        <v>0</v>
      </c>
      <c r="BD157" s="4"/>
    </row>
    <row r="158" spans="1:56" x14ac:dyDescent="0.3">
      <c r="A158" s="2">
        <v>8912772</v>
      </c>
      <c r="B158" s="2" t="s">
        <v>25</v>
      </c>
      <c r="C158" s="2">
        <v>8912772</v>
      </c>
      <c r="D158" s="2" t="s">
        <v>105</v>
      </c>
      <c r="E158" s="9">
        <v>438040.87598999997</v>
      </c>
      <c r="G158" s="16">
        <v>389127.63667443296</v>
      </c>
      <c r="H158" s="4"/>
      <c r="I158" s="16">
        <v>391937.79196388164</v>
      </c>
      <c r="J158" s="16">
        <f t="shared" si="40"/>
        <v>2810.1552894486813</v>
      </c>
      <c r="K158" s="17">
        <f t="shared" si="41"/>
        <v>7.1699013135932714E-3</v>
      </c>
      <c r="L158" s="17">
        <v>1.1000000000000003E-2</v>
      </c>
      <c r="M158" s="4"/>
      <c r="N158" s="16">
        <v>391937.7919638817</v>
      </c>
      <c r="O158" s="16">
        <f t="shared" si="42"/>
        <v>2810.1552894487395</v>
      </c>
      <c r="P158" s="17">
        <f t="shared" si="43"/>
        <v>7.1699013135934188E-3</v>
      </c>
      <c r="Q158" s="17">
        <v>1.0999999999999999E-2</v>
      </c>
      <c r="R158" s="4"/>
      <c r="S158" s="18">
        <f t="shared" si="44"/>
        <v>0</v>
      </c>
      <c r="T158" s="4"/>
      <c r="U158" s="16">
        <v>390404.9799472189</v>
      </c>
      <c r="V158" s="16">
        <f t="shared" si="45"/>
        <v>1277.3432727859472</v>
      </c>
      <c r="W158" s="17">
        <f t="shared" si="46"/>
        <v>3.2718416475082837E-3</v>
      </c>
      <c r="X158" s="17">
        <v>4.9999999999999975E-3</v>
      </c>
      <c r="Y158" s="4"/>
      <c r="Z158" s="16">
        <v>390404.9799472189</v>
      </c>
      <c r="AA158" s="16">
        <f t="shared" si="47"/>
        <v>1277.3432727859472</v>
      </c>
      <c r="AB158" s="17">
        <f t="shared" si="48"/>
        <v>3.2718416475082837E-3</v>
      </c>
      <c r="AC158" s="17">
        <v>4.9999999999999975E-3</v>
      </c>
      <c r="AD158" s="4"/>
      <c r="AE158" s="18">
        <f t="shared" si="49"/>
        <v>0</v>
      </c>
      <c r="AF158" s="4"/>
      <c r="AG158" s="16">
        <v>391682.32329443784</v>
      </c>
      <c r="AH158" s="16">
        <f t="shared" si="50"/>
        <v>2554.6866200048826</v>
      </c>
      <c r="AI158" s="17">
        <f t="shared" si="51"/>
        <v>6.5223434096219291E-3</v>
      </c>
      <c r="AJ158" s="17">
        <v>1.0000000000000002E-2</v>
      </c>
      <c r="AK158" s="4"/>
      <c r="AL158" s="16">
        <v>391682.3232944379</v>
      </c>
      <c r="AM158" s="16">
        <f t="shared" si="52"/>
        <v>2554.6866200049408</v>
      </c>
      <c r="AN158" s="17">
        <f t="shared" si="53"/>
        <v>6.5223434096220775E-3</v>
      </c>
      <c r="AO158" s="17">
        <v>9.9999999999999985E-3</v>
      </c>
      <c r="AP158" s="4"/>
      <c r="AQ158" s="18">
        <f t="shared" si="54"/>
        <v>0</v>
      </c>
      <c r="AR158" s="4"/>
      <c r="AS158" s="16">
        <v>389766.30827360944</v>
      </c>
      <c r="AT158" s="16">
        <f t="shared" si="55"/>
        <v>638.6715991764795</v>
      </c>
      <c r="AU158" s="17">
        <f t="shared" si="56"/>
        <v>1.6386013506537941E-3</v>
      </c>
      <c r="AV158" s="17">
        <v>2.5000000000000022E-3</v>
      </c>
      <c r="AW158" s="4"/>
      <c r="AX158" s="16">
        <v>389766.30827360944</v>
      </c>
      <c r="AY158" s="16">
        <f t="shared" si="57"/>
        <v>638.6715991764795</v>
      </c>
      <c r="AZ158" s="17">
        <f t="shared" si="58"/>
        <v>1.6386013506537941E-3</v>
      </c>
      <c r="BA158" s="17">
        <v>2.5000000000000022E-3</v>
      </c>
      <c r="BB158" s="4"/>
      <c r="BC158" s="18">
        <f t="shared" si="59"/>
        <v>0</v>
      </c>
      <c r="BD158" s="4"/>
    </row>
    <row r="159" spans="1:56" x14ac:dyDescent="0.3">
      <c r="A159" s="2">
        <v>8913112</v>
      </c>
      <c r="B159" s="2" t="s">
        <v>270</v>
      </c>
      <c r="C159" s="2">
        <v>8913112</v>
      </c>
      <c r="D159" s="2" t="s">
        <v>105</v>
      </c>
      <c r="E159" s="9">
        <v>447404.19506</v>
      </c>
      <c r="G159" s="16">
        <v>443401.57996093534</v>
      </c>
      <c r="H159" s="4"/>
      <c r="I159" s="16">
        <v>444197.69092129514</v>
      </c>
      <c r="J159" s="16">
        <f t="shared" si="40"/>
        <v>796.11096035980154</v>
      </c>
      <c r="K159" s="17">
        <f t="shared" si="41"/>
        <v>1.7922447068750293E-3</v>
      </c>
      <c r="L159" s="17">
        <v>2.5000000000000001E-3</v>
      </c>
      <c r="M159" s="4"/>
      <c r="N159" s="16">
        <v>444197.69092129508</v>
      </c>
      <c r="O159" s="16">
        <f t="shared" si="42"/>
        <v>796.11096035974333</v>
      </c>
      <c r="P159" s="17">
        <f t="shared" si="43"/>
        <v>1.7922447068748986E-3</v>
      </c>
      <c r="Q159" s="17">
        <v>2.5000000000000001E-3</v>
      </c>
      <c r="R159" s="4"/>
      <c r="S159" s="18">
        <f t="shared" si="44"/>
        <v>0</v>
      </c>
      <c r="T159" s="4"/>
      <c r="U159" s="16">
        <v>444993.80184259015</v>
      </c>
      <c r="V159" s="16">
        <f t="shared" si="45"/>
        <v>1592.221881654812</v>
      </c>
      <c r="W159" s="17">
        <f t="shared" si="46"/>
        <v>3.5780765373852027E-3</v>
      </c>
      <c r="X159" s="17">
        <v>5.0000000000000001E-3</v>
      </c>
      <c r="Y159" s="4"/>
      <c r="Z159" s="16">
        <v>444993.80184259015</v>
      </c>
      <c r="AA159" s="16">
        <f t="shared" si="47"/>
        <v>1592.221881654812</v>
      </c>
      <c r="AB159" s="17">
        <f t="shared" si="48"/>
        <v>3.5780765373852027E-3</v>
      </c>
      <c r="AC159" s="17">
        <v>5.000000000000001E-3</v>
      </c>
      <c r="AD159" s="4"/>
      <c r="AE159" s="18">
        <f t="shared" si="49"/>
        <v>0</v>
      </c>
      <c r="AF159" s="4"/>
      <c r="AG159" s="16">
        <v>444197.69092129514</v>
      </c>
      <c r="AH159" s="16">
        <f t="shared" si="50"/>
        <v>796.11096035980154</v>
      </c>
      <c r="AI159" s="17">
        <f t="shared" si="51"/>
        <v>1.7922447068750293E-3</v>
      </c>
      <c r="AJ159" s="17">
        <v>2.5000000000000001E-3</v>
      </c>
      <c r="AK159" s="4"/>
      <c r="AL159" s="16">
        <v>444197.69092129508</v>
      </c>
      <c r="AM159" s="16">
        <f t="shared" si="52"/>
        <v>796.11096035974333</v>
      </c>
      <c r="AN159" s="17">
        <f t="shared" si="53"/>
        <v>1.7922447068748986E-3</v>
      </c>
      <c r="AO159" s="17">
        <v>2.5000000000000001E-3</v>
      </c>
      <c r="AP159" s="4"/>
      <c r="AQ159" s="18">
        <f t="shared" si="54"/>
        <v>0</v>
      </c>
      <c r="AR159" s="4"/>
      <c r="AS159" s="16">
        <v>444197.69092129514</v>
      </c>
      <c r="AT159" s="16">
        <f t="shared" si="55"/>
        <v>796.11096035980154</v>
      </c>
      <c r="AU159" s="17">
        <f t="shared" si="56"/>
        <v>1.7922447068750293E-3</v>
      </c>
      <c r="AV159" s="17">
        <v>2.5000000000000001E-3</v>
      </c>
      <c r="AW159" s="4"/>
      <c r="AX159" s="16">
        <v>444197.69092129508</v>
      </c>
      <c r="AY159" s="16">
        <f t="shared" si="57"/>
        <v>796.11096035974333</v>
      </c>
      <c r="AZ159" s="17">
        <f t="shared" si="58"/>
        <v>1.7922447068748986E-3</v>
      </c>
      <c r="BA159" s="17">
        <v>2.5000000000000001E-3</v>
      </c>
      <c r="BB159" s="4"/>
      <c r="BC159" s="18">
        <f t="shared" si="59"/>
        <v>0</v>
      </c>
      <c r="BD159" s="4"/>
    </row>
    <row r="160" spans="1:56" x14ac:dyDescent="0.3">
      <c r="A160" s="2">
        <v>8912560</v>
      </c>
      <c r="B160" s="2" t="s">
        <v>166</v>
      </c>
      <c r="C160" s="2">
        <v>8912560</v>
      </c>
      <c r="D160" s="2" t="s">
        <v>105</v>
      </c>
      <c r="E160" s="9">
        <v>1481791.0189999999</v>
      </c>
      <c r="G160" s="16">
        <v>1435554.56</v>
      </c>
      <c r="H160" s="4"/>
      <c r="I160" s="16">
        <v>1438867.7017514999</v>
      </c>
      <c r="J160" s="16">
        <f t="shared" si="40"/>
        <v>3313.1417514998466</v>
      </c>
      <c r="K160" s="17">
        <f t="shared" si="41"/>
        <v>2.3026034620603664E-3</v>
      </c>
      <c r="L160" s="17">
        <v>2.5000000000000022E-3</v>
      </c>
      <c r="M160" s="4"/>
      <c r="N160" s="16">
        <v>1438867.7017514999</v>
      </c>
      <c r="O160" s="16">
        <f t="shared" si="42"/>
        <v>3313.1417514998466</v>
      </c>
      <c r="P160" s="17">
        <f t="shared" si="43"/>
        <v>2.3026034620603664E-3</v>
      </c>
      <c r="Q160" s="17">
        <v>2.5000000000000022E-3</v>
      </c>
      <c r="R160" s="4"/>
      <c r="S160" s="18">
        <f t="shared" si="44"/>
        <v>0</v>
      </c>
      <c r="T160" s="4"/>
      <c r="U160" s="16">
        <v>1442180.8429029998</v>
      </c>
      <c r="V160" s="16">
        <f t="shared" si="45"/>
        <v>6626.2829029997811</v>
      </c>
      <c r="W160" s="17">
        <f t="shared" si="46"/>
        <v>4.5946269052233278E-3</v>
      </c>
      <c r="X160" s="17">
        <v>4.9999999999999975E-3</v>
      </c>
      <c r="Y160" s="4"/>
      <c r="Z160" s="16">
        <v>1442180.8429029998</v>
      </c>
      <c r="AA160" s="16">
        <f t="shared" si="47"/>
        <v>6626.2829029997811</v>
      </c>
      <c r="AB160" s="17">
        <f t="shared" si="48"/>
        <v>4.5946269052233278E-3</v>
      </c>
      <c r="AC160" s="17">
        <v>4.9999999999999975E-3</v>
      </c>
      <c r="AD160" s="4"/>
      <c r="AE160" s="18">
        <f t="shared" si="49"/>
        <v>0</v>
      </c>
      <c r="AF160" s="4"/>
      <c r="AG160" s="16">
        <v>1438867.7017514999</v>
      </c>
      <c r="AH160" s="16">
        <f t="shared" si="50"/>
        <v>3313.1417514998466</v>
      </c>
      <c r="AI160" s="17">
        <f t="shared" si="51"/>
        <v>2.3026034620603664E-3</v>
      </c>
      <c r="AJ160" s="17">
        <v>2.5000000000000001E-3</v>
      </c>
      <c r="AK160" s="4"/>
      <c r="AL160" s="16">
        <v>1438867.7017514999</v>
      </c>
      <c r="AM160" s="16">
        <f t="shared" si="52"/>
        <v>3313.1417514998466</v>
      </c>
      <c r="AN160" s="17">
        <f t="shared" si="53"/>
        <v>2.3026034620603664E-3</v>
      </c>
      <c r="AO160" s="17">
        <v>2.5000000000000001E-3</v>
      </c>
      <c r="AP160" s="4"/>
      <c r="AQ160" s="18">
        <f t="shared" si="54"/>
        <v>0</v>
      </c>
      <c r="AR160" s="4"/>
      <c r="AS160" s="16">
        <v>1477000</v>
      </c>
      <c r="AT160" s="16">
        <f t="shared" si="55"/>
        <v>41445.439999999944</v>
      </c>
      <c r="AU160" s="17">
        <f t="shared" si="56"/>
        <v>2.80605551794177E-2</v>
      </c>
      <c r="AV160" s="17">
        <v>2.4999999999999988E-3</v>
      </c>
      <c r="AW160" s="4"/>
      <c r="AX160" s="16">
        <v>1477000</v>
      </c>
      <c r="AY160" s="16">
        <f t="shared" si="57"/>
        <v>41445.439999999944</v>
      </c>
      <c r="AZ160" s="17">
        <f t="shared" si="58"/>
        <v>2.80605551794177E-2</v>
      </c>
      <c r="BA160" s="17">
        <v>2.4999999999999988E-3</v>
      </c>
      <c r="BB160" s="4"/>
      <c r="BC160" s="18">
        <f t="shared" si="59"/>
        <v>0</v>
      </c>
      <c r="BD160" s="4"/>
    </row>
    <row r="161" spans="1:56" x14ac:dyDescent="0.3">
      <c r="A161" s="2">
        <v>8912821</v>
      </c>
      <c r="B161" s="2" t="s">
        <v>242</v>
      </c>
      <c r="C161" s="2">
        <v>8912821</v>
      </c>
      <c r="D161" s="2" t="s">
        <v>105</v>
      </c>
      <c r="E161" s="9">
        <v>726862.83344000007</v>
      </c>
      <c r="G161" s="16">
        <v>712348.93596755771</v>
      </c>
      <c r="H161" s="4"/>
      <c r="I161" s="16">
        <v>714572.86633079743</v>
      </c>
      <c r="J161" s="16">
        <f t="shared" si="40"/>
        <v>2223.9303632397205</v>
      </c>
      <c r="K161" s="17">
        <f t="shared" si="41"/>
        <v>3.1122513434622854E-3</v>
      </c>
      <c r="L161" s="17">
        <v>3.6939244957671581E-3</v>
      </c>
      <c r="M161" s="4"/>
      <c r="N161" s="16">
        <v>713854.06308999995</v>
      </c>
      <c r="O161" s="16">
        <f t="shared" si="42"/>
        <v>1505.127122442238</v>
      </c>
      <c r="P161" s="17">
        <f t="shared" si="43"/>
        <v>2.1084521336575727E-3</v>
      </c>
      <c r="Q161" s="17">
        <v>2.5000000000000001E-3</v>
      </c>
      <c r="R161" s="4"/>
      <c r="S161" s="18">
        <f t="shared" si="44"/>
        <v>-718.80324079748243</v>
      </c>
      <c r="T161" s="4"/>
      <c r="U161" s="16">
        <v>715359.19017999992</v>
      </c>
      <c r="V161" s="16">
        <f t="shared" si="45"/>
        <v>3010.2542124422034</v>
      </c>
      <c r="W161" s="17">
        <f t="shared" si="46"/>
        <v>4.2080317884568702E-3</v>
      </c>
      <c r="X161" s="17">
        <v>5.0000000000000001E-3</v>
      </c>
      <c r="Y161" s="4"/>
      <c r="Z161" s="16">
        <v>715359.19017999992</v>
      </c>
      <c r="AA161" s="16">
        <f t="shared" si="47"/>
        <v>3010.2542124422034</v>
      </c>
      <c r="AB161" s="17">
        <f t="shared" si="48"/>
        <v>4.2080317884568702E-3</v>
      </c>
      <c r="AC161" s="17">
        <v>5.0000000000000001E-3</v>
      </c>
      <c r="AD161" s="4"/>
      <c r="AE161" s="18">
        <f t="shared" si="49"/>
        <v>0</v>
      </c>
      <c r="AF161" s="4"/>
      <c r="AG161" s="16">
        <v>714572.86633079743</v>
      </c>
      <c r="AH161" s="16">
        <f t="shared" si="50"/>
        <v>2223.9303632397205</v>
      </c>
      <c r="AI161" s="17">
        <f t="shared" si="51"/>
        <v>3.1122513434622854E-3</v>
      </c>
      <c r="AJ161" s="17">
        <v>3.6939244957671581E-3</v>
      </c>
      <c r="AK161" s="4"/>
      <c r="AL161" s="16">
        <v>713854.06308999995</v>
      </c>
      <c r="AM161" s="16">
        <f t="shared" si="52"/>
        <v>1505.127122442238</v>
      </c>
      <c r="AN161" s="17">
        <f t="shared" si="53"/>
        <v>2.1084521336575727E-3</v>
      </c>
      <c r="AO161" s="17">
        <v>2.5000000000000001E-3</v>
      </c>
      <c r="AP161" s="4"/>
      <c r="AQ161" s="18">
        <f t="shared" si="54"/>
        <v>-718.80324079748243</v>
      </c>
      <c r="AR161" s="4"/>
      <c r="AS161" s="16">
        <v>713854.06308999995</v>
      </c>
      <c r="AT161" s="16">
        <f t="shared" si="55"/>
        <v>1505.127122442238</v>
      </c>
      <c r="AU161" s="17">
        <f t="shared" si="56"/>
        <v>2.1084521336575727E-3</v>
      </c>
      <c r="AV161" s="17">
        <v>2.5000000000000001E-3</v>
      </c>
      <c r="AW161" s="4"/>
      <c r="AX161" s="16">
        <v>713854.06308999995</v>
      </c>
      <c r="AY161" s="16">
        <f t="shared" si="57"/>
        <v>1505.127122442238</v>
      </c>
      <c r="AZ161" s="17">
        <f t="shared" si="58"/>
        <v>2.1084521336575727E-3</v>
      </c>
      <c r="BA161" s="17">
        <v>2.5000000000000001E-3</v>
      </c>
      <c r="BB161" s="4"/>
      <c r="BC161" s="18">
        <f t="shared" si="59"/>
        <v>0</v>
      </c>
      <c r="BD161" s="4"/>
    </row>
    <row r="162" spans="1:56" x14ac:dyDescent="0.3">
      <c r="A162" s="2">
        <v>8912775</v>
      </c>
      <c r="B162" s="2" t="s">
        <v>26</v>
      </c>
      <c r="C162" s="2">
        <v>8912775</v>
      </c>
      <c r="D162" s="2" t="s">
        <v>105</v>
      </c>
      <c r="E162" s="9">
        <v>579634.13003999996</v>
      </c>
      <c r="G162" s="16">
        <v>557029.56588341738</v>
      </c>
      <c r="H162" s="4"/>
      <c r="I162" s="16">
        <v>558146.39456474991</v>
      </c>
      <c r="J162" s="16">
        <f t="shared" si="40"/>
        <v>1116.8286813325249</v>
      </c>
      <c r="K162" s="17">
        <f t="shared" si="41"/>
        <v>2.0009601283968574E-3</v>
      </c>
      <c r="L162" s="17">
        <v>2.4999999999999988E-3</v>
      </c>
      <c r="M162" s="4"/>
      <c r="N162" s="16">
        <v>558146.39456474991</v>
      </c>
      <c r="O162" s="16">
        <f t="shared" si="42"/>
        <v>1116.8286813325249</v>
      </c>
      <c r="P162" s="17">
        <f t="shared" si="43"/>
        <v>2.0009601283968574E-3</v>
      </c>
      <c r="Q162" s="17">
        <v>2.5000000000000022E-3</v>
      </c>
      <c r="R162" s="4"/>
      <c r="S162" s="18">
        <f t="shared" si="44"/>
        <v>0</v>
      </c>
      <c r="T162" s="4"/>
      <c r="U162" s="16">
        <v>559263.22322949988</v>
      </c>
      <c r="V162" s="16">
        <f t="shared" si="45"/>
        <v>2233.657346082502</v>
      </c>
      <c r="W162" s="17">
        <f t="shared" si="46"/>
        <v>3.9939285354472446E-3</v>
      </c>
      <c r="X162" s="17">
        <v>5.000000000000001E-3</v>
      </c>
      <c r="Y162" s="4"/>
      <c r="Z162" s="16">
        <v>559263.22322949988</v>
      </c>
      <c r="AA162" s="16">
        <f t="shared" si="47"/>
        <v>2233.657346082502</v>
      </c>
      <c r="AB162" s="17">
        <f t="shared" si="48"/>
        <v>3.9939285354472446E-3</v>
      </c>
      <c r="AC162" s="17">
        <v>4.9999999999999975E-3</v>
      </c>
      <c r="AD162" s="4"/>
      <c r="AE162" s="18">
        <f t="shared" si="49"/>
        <v>0</v>
      </c>
      <c r="AF162" s="4"/>
      <c r="AG162" s="16">
        <v>558146.39456474991</v>
      </c>
      <c r="AH162" s="16">
        <f t="shared" si="50"/>
        <v>1116.8286813325249</v>
      </c>
      <c r="AI162" s="17">
        <f t="shared" si="51"/>
        <v>2.0009601283968574E-3</v>
      </c>
      <c r="AJ162" s="17">
        <v>2.4999999999999988E-3</v>
      </c>
      <c r="AK162" s="4"/>
      <c r="AL162" s="16">
        <v>558146.39456474991</v>
      </c>
      <c r="AM162" s="16">
        <f t="shared" si="52"/>
        <v>1116.8286813325249</v>
      </c>
      <c r="AN162" s="17">
        <f t="shared" si="53"/>
        <v>2.0009601283968574E-3</v>
      </c>
      <c r="AO162" s="17">
        <v>2.5000000000000022E-3</v>
      </c>
      <c r="AP162" s="4"/>
      <c r="AQ162" s="18">
        <f t="shared" si="54"/>
        <v>0</v>
      </c>
      <c r="AR162" s="4"/>
      <c r="AS162" s="16">
        <v>558146.39456474991</v>
      </c>
      <c r="AT162" s="16">
        <f t="shared" si="55"/>
        <v>1116.8286813325249</v>
      </c>
      <c r="AU162" s="17">
        <f t="shared" si="56"/>
        <v>2.0009601283968574E-3</v>
      </c>
      <c r="AV162" s="17">
        <v>2.4999999999999988E-3</v>
      </c>
      <c r="AW162" s="4"/>
      <c r="AX162" s="16">
        <v>558146.39456474991</v>
      </c>
      <c r="AY162" s="16">
        <f t="shared" si="57"/>
        <v>1116.8286813325249</v>
      </c>
      <c r="AZ162" s="17">
        <f t="shared" si="58"/>
        <v>2.0009601283968574E-3</v>
      </c>
      <c r="BA162" s="17">
        <v>2.5000000000000022E-3</v>
      </c>
      <c r="BB162" s="4"/>
      <c r="BC162" s="18">
        <f t="shared" si="59"/>
        <v>0</v>
      </c>
      <c r="BD162" s="4"/>
    </row>
    <row r="163" spans="1:56" x14ac:dyDescent="0.3">
      <c r="A163" s="2">
        <v>8913113</v>
      </c>
      <c r="B163" s="2" t="s">
        <v>50</v>
      </c>
      <c r="C163" s="2">
        <v>8913113</v>
      </c>
      <c r="D163" s="2" t="s">
        <v>105</v>
      </c>
      <c r="E163" s="9">
        <v>470861.16437999997</v>
      </c>
      <c r="G163" s="16">
        <v>446728.03790846741</v>
      </c>
      <c r="H163" s="4"/>
      <c r="I163" s="16">
        <v>447522.42447872862</v>
      </c>
      <c r="J163" s="16">
        <f t="shared" si="40"/>
        <v>794.38657026120927</v>
      </c>
      <c r="K163" s="17">
        <f t="shared" si="41"/>
        <v>1.7750765700434027E-3</v>
      </c>
      <c r="L163" s="17">
        <v>2.5000000000000022E-3</v>
      </c>
      <c r="M163" s="4"/>
      <c r="N163" s="16">
        <v>447522.42447872862</v>
      </c>
      <c r="O163" s="16">
        <f t="shared" si="42"/>
        <v>794.38657026120927</v>
      </c>
      <c r="P163" s="17">
        <f t="shared" si="43"/>
        <v>1.7750765700434027E-3</v>
      </c>
      <c r="Q163" s="17">
        <v>2.5000000000000022E-3</v>
      </c>
      <c r="R163" s="4"/>
      <c r="S163" s="18">
        <f t="shared" si="44"/>
        <v>0</v>
      </c>
      <c r="T163" s="4"/>
      <c r="U163" s="16">
        <v>448316.81105745729</v>
      </c>
      <c r="V163" s="16">
        <f t="shared" si="45"/>
        <v>1588.773148989887</v>
      </c>
      <c r="W163" s="17">
        <f t="shared" si="46"/>
        <v>3.5438625315932356E-3</v>
      </c>
      <c r="X163" s="17">
        <v>5.0000000000000044E-3</v>
      </c>
      <c r="Y163" s="4"/>
      <c r="Z163" s="16">
        <v>448316.81105745723</v>
      </c>
      <c r="AA163" s="16">
        <f t="shared" si="47"/>
        <v>1588.7731489898288</v>
      </c>
      <c r="AB163" s="17">
        <f t="shared" si="48"/>
        <v>3.5438625315931064E-3</v>
      </c>
      <c r="AC163" s="17">
        <v>5.0000000000000044E-3</v>
      </c>
      <c r="AD163" s="4"/>
      <c r="AE163" s="18">
        <f t="shared" si="49"/>
        <v>0</v>
      </c>
      <c r="AF163" s="4"/>
      <c r="AG163" s="16">
        <v>447522.42447872862</v>
      </c>
      <c r="AH163" s="16">
        <f t="shared" si="50"/>
        <v>794.38657026120927</v>
      </c>
      <c r="AI163" s="17">
        <f t="shared" si="51"/>
        <v>1.7750765700434027E-3</v>
      </c>
      <c r="AJ163" s="17">
        <v>2.5000000000000022E-3</v>
      </c>
      <c r="AK163" s="4"/>
      <c r="AL163" s="16">
        <v>447522.42447872862</v>
      </c>
      <c r="AM163" s="16">
        <f t="shared" si="52"/>
        <v>794.38657026120927</v>
      </c>
      <c r="AN163" s="17">
        <f t="shared" si="53"/>
        <v>1.7750765700434027E-3</v>
      </c>
      <c r="AO163" s="17">
        <v>2.5000000000000022E-3</v>
      </c>
      <c r="AP163" s="4"/>
      <c r="AQ163" s="18">
        <f t="shared" si="54"/>
        <v>0</v>
      </c>
      <c r="AR163" s="4"/>
      <c r="AS163" s="16">
        <v>447522.42447872862</v>
      </c>
      <c r="AT163" s="16">
        <f t="shared" si="55"/>
        <v>794.38657026120927</v>
      </c>
      <c r="AU163" s="17">
        <f t="shared" si="56"/>
        <v>1.7750765700434027E-3</v>
      </c>
      <c r="AV163" s="17">
        <v>2.5000000000000022E-3</v>
      </c>
      <c r="AW163" s="4"/>
      <c r="AX163" s="16">
        <v>447522.42447872862</v>
      </c>
      <c r="AY163" s="16">
        <f t="shared" si="57"/>
        <v>794.38657026120927</v>
      </c>
      <c r="AZ163" s="17">
        <f t="shared" si="58"/>
        <v>1.7750765700434027E-3</v>
      </c>
      <c r="BA163" s="17">
        <v>2.5000000000000022E-3</v>
      </c>
      <c r="BB163" s="4"/>
      <c r="BC163" s="18">
        <f t="shared" si="59"/>
        <v>0</v>
      </c>
      <c r="BD163" s="4"/>
    </row>
    <row r="164" spans="1:56" x14ac:dyDescent="0.3">
      <c r="A164" s="2">
        <v>8913294</v>
      </c>
      <c r="B164" s="2" t="s">
        <v>281</v>
      </c>
      <c r="C164" s="2">
        <v>8913294</v>
      </c>
      <c r="D164" s="2" t="s">
        <v>105</v>
      </c>
      <c r="E164" s="9">
        <v>931352.57804000005</v>
      </c>
      <c r="G164" s="16">
        <v>916172.75568503712</v>
      </c>
      <c r="H164" s="4"/>
      <c r="I164" s="16">
        <v>925037.37691270013</v>
      </c>
      <c r="J164" s="16">
        <f t="shared" si="40"/>
        <v>8864.6212276630104</v>
      </c>
      <c r="K164" s="17">
        <f t="shared" si="41"/>
        <v>9.5829870758828845E-3</v>
      </c>
      <c r="L164" s="17">
        <v>1.1000000000000001E-2</v>
      </c>
      <c r="M164" s="4"/>
      <c r="N164" s="16">
        <v>924628.11326957738</v>
      </c>
      <c r="O164" s="16">
        <f t="shared" si="42"/>
        <v>8455.3575845402665</v>
      </c>
      <c r="P164" s="17">
        <f t="shared" si="43"/>
        <v>9.1446036121930977E-3</v>
      </c>
      <c r="Q164" s="17">
        <v>1.04921497527835E-2</v>
      </c>
      <c r="R164" s="4"/>
      <c r="S164" s="18">
        <f t="shared" si="44"/>
        <v>-409.26364312274382</v>
      </c>
      <c r="T164" s="4"/>
      <c r="U164" s="16">
        <v>920202.12897850014</v>
      </c>
      <c r="V164" s="16">
        <f t="shared" si="45"/>
        <v>4029.3732934630243</v>
      </c>
      <c r="W164" s="17">
        <f t="shared" si="46"/>
        <v>4.3787915356552796E-3</v>
      </c>
      <c r="X164" s="17">
        <v>5.000000000000001E-3</v>
      </c>
      <c r="Y164" s="4"/>
      <c r="Z164" s="16">
        <v>920202.12897850014</v>
      </c>
      <c r="AA164" s="16">
        <f t="shared" si="47"/>
        <v>4029.3732934630243</v>
      </c>
      <c r="AB164" s="17">
        <f t="shared" si="48"/>
        <v>4.3787915356552796E-3</v>
      </c>
      <c r="AC164" s="17">
        <v>5.0000000000000001E-3</v>
      </c>
      <c r="AD164" s="4"/>
      <c r="AE164" s="18">
        <f t="shared" si="49"/>
        <v>0</v>
      </c>
      <c r="AF164" s="4"/>
      <c r="AG164" s="16">
        <v>924231.50225700019</v>
      </c>
      <c r="AH164" s="16">
        <f t="shared" si="50"/>
        <v>8058.7465719630709</v>
      </c>
      <c r="AI164" s="17">
        <f t="shared" si="51"/>
        <v>8.7194026088521955E-3</v>
      </c>
      <c r="AJ164" s="17">
        <v>0.01</v>
      </c>
      <c r="AK164" s="4"/>
      <c r="AL164" s="16">
        <v>924231.50225700019</v>
      </c>
      <c r="AM164" s="16">
        <f t="shared" si="52"/>
        <v>8058.7465719630709</v>
      </c>
      <c r="AN164" s="17">
        <f t="shared" si="53"/>
        <v>8.7194026088521955E-3</v>
      </c>
      <c r="AO164" s="17">
        <v>0.01</v>
      </c>
      <c r="AP164" s="4"/>
      <c r="AQ164" s="18">
        <f t="shared" si="54"/>
        <v>0</v>
      </c>
      <c r="AR164" s="4"/>
      <c r="AS164" s="16">
        <v>918187.44233925012</v>
      </c>
      <c r="AT164" s="16">
        <f t="shared" si="55"/>
        <v>2014.686654213001</v>
      </c>
      <c r="AU164" s="17">
        <f t="shared" si="56"/>
        <v>2.1941997475811901E-3</v>
      </c>
      <c r="AV164" s="17">
        <v>2.5000000000000005E-3</v>
      </c>
      <c r="AW164" s="4"/>
      <c r="AX164" s="16">
        <v>918187.44233925012</v>
      </c>
      <c r="AY164" s="16">
        <f t="shared" si="57"/>
        <v>2014.686654213001</v>
      </c>
      <c r="AZ164" s="17">
        <f t="shared" si="58"/>
        <v>2.1941997475811901E-3</v>
      </c>
      <c r="BA164" s="17">
        <v>2.5000000000000005E-3</v>
      </c>
      <c r="BB164" s="4"/>
      <c r="BC164" s="18">
        <f t="shared" si="59"/>
        <v>0</v>
      </c>
      <c r="BD164" s="4"/>
    </row>
    <row r="165" spans="1:56" x14ac:dyDescent="0.3">
      <c r="A165" s="2">
        <v>8912731</v>
      </c>
      <c r="B165" s="2" t="s">
        <v>230</v>
      </c>
      <c r="C165" s="2">
        <v>8912731</v>
      </c>
      <c r="D165" s="2" t="s">
        <v>105</v>
      </c>
      <c r="E165" s="9">
        <v>1381029.0984399999</v>
      </c>
      <c r="G165" s="16">
        <v>1343047.1737571151</v>
      </c>
      <c r="H165" s="4"/>
      <c r="I165" s="16">
        <v>1346129.0464845002</v>
      </c>
      <c r="J165" s="16">
        <f t="shared" si="40"/>
        <v>3081.8727273850236</v>
      </c>
      <c r="K165" s="17">
        <f t="shared" si="41"/>
        <v>2.2894333462557146E-3</v>
      </c>
      <c r="L165" s="17">
        <v>2.5000000000000005E-3</v>
      </c>
      <c r="M165" s="4"/>
      <c r="N165" s="16">
        <v>1346129.0464845002</v>
      </c>
      <c r="O165" s="16">
        <f t="shared" si="42"/>
        <v>3081.8727273850236</v>
      </c>
      <c r="P165" s="17">
        <f t="shared" si="43"/>
        <v>2.2894333462557146E-3</v>
      </c>
      <c r="Q165" s="17">
        <v>2.5000000000000005E-3</v>
      </c>
      <c r="R165" s="4"/>
      <c r="S165" s="18">
        <f t="shared" si="44"/>
        <v>0</v>
      </c>
      <c r="T165" s="4"/>
      <c r="U165" s="16">
        <v>1349210.9191690001</v>
      </c>
      <c r="V165" s="16">
        <f t="shared" si="45"/>
        <v>6163.745411884971</v>
      </c>
      <c r="W165" s="17">
        <f t="shared" si="46"/>
        <v>4.5684075961090779E-3</v>
      </c>
      <c r="X165" s="17">
        <v>5.000000000000001E-3</v>
      </c>
      <c r="Y165" s="4"/>
      <c r="Z165" s="16">
        <v>1349210.9191690001</v>
      </c>
      <c r="AA165" s="16">
        <f t="shared" si="47"/>
        <v>6163.745411884971</v>
      </c>
      <c r="AB165" s="17">
        <f t="shared" si="48"/>
        <v>4.5684075961090779E-3</v>
      </c>
      <c r="AC165" s="17">
        <v>4.9999999999999992E-3</v>
      </c>
      <c r="AD165" s="4"/>
      <c r="AE165" s="18">
        <f t="shared" si="49"/>
        <v>0</v>
      </c>
      <c r="AF165" s="4"/>
      <c r="AG165" s="16">
        <v>1346129.0464845002</v>
      </c>
      <c r="AH165" s="16">
        <f t="shared" si="50"/>
        <v>3081.8727273850236</v>
      </c>
      <c r="AI165" s="17">
        <f t="shared" si="51"/>
        <v>2.2894333462557146E-3</v>
      </c>
      <c r="AJ165" s="17">
        <v>2.5000000000000005E-3</v>
      </c>
      <c r="AK165" s="4"/>
      <c r="AL165" s="16">
        <v>1346129.0464845002</v>
      </c>
      <c r="AM165" s="16">
        <f t="shared" si="52"/>
        <v>3081.8727273850236</v>
      </c>
      <c r="AN165" s="17">
        <f t="shared" si="53"/>
        <v>2.2894333462557146E-3</v>
      </c>
      <c r="AO165" s="17">
        <v>2.5000000000000005E-3</v>
      </c>
      <c r="AP165" s="4"/>
      <c r="AQ165" s="18">
        <f t="shared" si="54"/>
        <v>0</v>
      </c>
      <c r="AR165" s="4"/>
      <c r="AS165" s="16">
        <v>1346129.0464845002</v>
      </c>
      <c r="AT165" s="16">
        <f t="shared" si="55"/>
        <v>3081.8727273850236</v>
      </c>
      <c r="AU165" s="17">
        <f t="shared" si="56"/>
        <v>2.2894333462557146E-3</v>
      </c>
      <c r="AV165" s="17">
        <v>2.5000000000000005E-3</v>
      </c>
      <c r="AW165" s="4"/>
      <c r="AX165" s="16">
        <v>1346129.0464845002</v>
      </c>
      <c r="AY165" s="16">
        <f t="shared" si="57"/>
        <v>3081.8727273850236</v>
      </c>
      <c r="AZ165" s="17">
        <f t="shared" si="58"/>
        <v>2.2894333462557146E-3</v>
      </c>
      <c r="BA165" s="17">
        <v>2.5000000000000005E-3</v>
      </c>
      <c r="BB165" s="4"/>
      <c r="BC165" s="18">
        <f t="shared" si="59"/>
        <v>0</v>
      </c>
      <c r="BD165" s="4"/>
    </row>
    <row r="166" spans="1:56" x14ac:dyDescent="0.3">
      <c r="A166" s="2">
        <v>8912418</v>
      </c>
      <c r="B166" s="2" t="s">
        <v>164</v>
      </c>
      <c r="C166" s="2">
        <v>8912418</v>
      </c>
      <c r="D166" s="2" t="s">
        <v>105</v>
      </c>
      <c r="E166" s="9">
        <v>760545.59164</v>
      </c>
      <c r="G166" s="16">
        <v>711056.06918995758</v>
      </c>
      <c r="H166" s="4"/>
      <c r="I166" s="16">
        <v>712557.96412299993</v>
      </c>
      <c r="J166" s="16">
        <f t="shared" si="40"/>
        <v>1501.8949330423493</v>
      </c>
      <c r="K166" s="17">
        <f t="shared" si="41"/>
        <v>2.1077512408283127E-3</v>
      </c>
      <c r="L166" s="17">
        <v>2.5000000000000022E-3</v>
      </c>
      <c r="M166" s="4"/>
      <c r="N166" s="16">
        <v>712557.96412299993</v>
      </c>
      <c r="O166" s="16">
        <f t="shared" si="42"/>
        <v>1501.8949330423493</v>
      </c>
      <c r="P166" s="17">
        <f t="shared" si="43"/>
        <v>2.1077512408283127E-3</v>
      </c>
      <c r="Q166" s="17">
        <v>2.5000000000000022E-3</v>
      </c>
      <c r="R166" s="4"/>
      <c r="S166" s="18">
        <f t="shared" si="44"/>
        <v>0</v>
      </c>
      <c r="T166" s="4"/>
      <c r="U166" s="16">
        <v>714059.85904599994</v>
      </c>
      <c r="V166" s="16">
        <f t="shared" si="45"/>
        <v>3003.7898560423637</v>
      </c>
      <c r="W166" s="17">
        <f t="shared" si="46"/>
        <v>4.2066359255308015E-3</v>
      </c>
      <c r="X166" s="17">
        <v>4.9999999999999975E-3</v>
      </c>
      <c r="Y166" s="4"/>
      <c r="Z166" s="16">
        <v>714059.85904599994</v>
      </c>
      <c r="AA166" s="16">
        <f t="shared" si="47"/>
        <v>3003.7898560423637</v>
      </c>
      <c r="AB166" s="17">
        <f t="shared" si="48"/>
        <v>4.2066359255308015E-3</v>
      </c>
      <c r="AC166" s="17">
        <v>4.9999999999999975E-3</v>
      </c>
      <c r="AD166" s="4"/>
      <c r="AE166" s="18">
        <f t="shared" si="49"/>
        <v>0</v>
      </c>
      <c r="AF166" s="4"/>
      <c r="AG166" s="16">
        <v>712557.96412299993</v>
      </c>
      <c r="AH166" s="16">
        <f t="shared" si="50"/>
        <v>1501.8949330423493</v>
      </c>
      <c r="AI166" s="17">
        <f t="shared" si="51"/>
        <v>2.1077512408283127E-3</v>
      </c>
      <c r="AJ166" s="17">
        <v>2.5000000000000022E-3</v>
      </c>
      <c r="AK166" s="4"/>
      <c r="AL166" s="16">
        <v>712557.96412299993</v>
      </c>
      <c r="AM166" s="16">
        <f t="shared" si="52"/>
        <v>1501.8949330423493</v>
      </c>
      <c r="AN166" s="17">
        <f t="shared" si="53"/>
        <v>2.1077512408283127E-3</v>
      </c>
      <c r="AO166" s="17">
        <v>2.5000000000000022E-3</v>
      </c>
      <c r="AP166" s="4"/>
      <c r="AQ166" s="18">
        <f t="shared" si="54"/>
        <v>0</v>
      </c>
      <c r="AR166" s="4"/>
      <c r="AS166" s="16">
        <v>712557.96412299993</v>
      </c>
      <c r="AT166" s="16">
        <f t="shared" si="55"/>
        <v>1501.8949330423493</v>
      </c>
      <c r="AU166" s="17">
        <f t="shared" si="56"/>
        <v>2.1077512408283127E-3</v>
      </c>
      <c r="AV166" s="17">
        <v>2.5000000000000022E-3</v>
      </c>
      <c r="AW166" s="4"/>
      <c r="AX166" s="16">
        <v>712557.96412299993</v>
      </c>
      <c r="AY166" s="16">
        <f t="shared" si="57"/>
        <v>1501.8949330423493</v>
      </c>
      <c r="AZ166" s="17">
        <f t="shared" si="58"/>
        <v>2.1077512408283127E-3</v>
      </c>
      <c r="BA166" s="17">
        <v>2.5000000000000022E-3</v>
      </c>
      <c r="BB166" s="4"/>
      <c r="BC166" s="18">
        <f t="shared" si="59"/>
        <v>0</v>
      </c>
      <c r="BD166" s="4"/>
    </row>
    <row r="167" spans="1:56" x14ac:dyDescent="0.3">
      <c r="A167" s="2">
        <v>8912416</v>
      </c>
      <c r="B167" s="2" t="s">
        <v>216</v>
      </c>
      <c r="C167" s="2">
        <v>8912416</v>
      </c>
      <c r="D167" s="2" t="s">
        <v>105</v>
      </c>
      <c r="E167" s="9">
        <v>932628.76633999997</v>
      </c>
      <c r="G167" s="16">
        <v>890859.90648645221</v>
      </c>
      <c r="H167" s="4"/>
      <c r="I167" s="16">
        <v>892811.31101625005</v>
      </c>
      <c r="J167" s="16">
        <f t="shared" si="40"/>
        <v>1951.4045297978446</v>
      </c>
      <c r="K167" s="17">
        <f t="shared" si="41"/>
        <v>2.1856852682305759E-3</v>
      </c>
      <c r="L167" s="17">
        <v>2.5000000000000001E-3</v>
      </c>
      <c r="M167" s="4"/>
      <c r="N167" s="16">
        <v>892811.31101625005</v>
      </c>
      <c r="O167" s="16">
        <f t="shared" si="42"/>
        <v>1951.4045297978446</v>
      </c>
      <c r="P167" s="17">
        <f t="shared" si="43"/>
        <v>2.1856852682305759E-3</v>
      </c>
      <c r="Q167" s="17">
        <v>2.5000000000000001E-3</v>
      </c>
      <c r="R167" s="4"/>
      <c r="S167" s="18">
        <f t="shared" si="44"/>
        <v>0</v>
      </c>
      <c r="T167" s="4"/>
      <c r="U167" s="16">
        <v>894762.71553250006</v>
      </c>
      <c r="V167" s="16">
        <f t="shared" si="45"/>
        <v>3902.8090460478561</v>
      </c>
      <c r="W167" s="17">
        <f t="shared" si="46"/>
        <v>4.3618369186574539E-3</v>
      </c>
      <c r="X167" s="17">
        <v>5.0000000000000001E-3</v>
      </c>
      <c r="Y167" s="4"/>
      <c r="Z167" s="16">
        <v>894762.71553249995</v>
      </c>
      <c r="AA167" s="16">
        <f t="shared" si="47"/>
        <v>3902.8090460477397</v>
      </c>
      <c r="AB167" s="17">
        <f t="shared" si="48"/>
        <v>4.3618369186573247E-3</v>
      </c>
      <c r="AC167" s="17">
        <v>4.9999999999999992E-3</v>
      </c>
      <c r="AD167" s="4"/>
      <c r="AE167" s="18">
        <f t="shared" si="49"/>
        <v>0</v>
      </c>
      <c r="AF167" s="4"/>
      <c r="AG167" s="16">
        <v>892811.31101625005</v>
      </c>
      <c r="AH167" s="16">
        <f t="shared" si="50"/>
        <v>1951.4045297978446</v>
      </c>
      <c r="AI167" s="17">
        <f t="shared" si="51"/>
        <v>2.1856852682305759E-3</v>
      </c>
      <c r="AJ167" s="17">
        <v>2.5000000000000001E-3</v>
      </c>
      <c r="AK167" s="4"/>
      <c r="AL167" s="16">
        <v>892811.31101625005</v>
      </c>
      <c r="AM167" s="16">
        <f t="shared" si="52"/>
        <v>1951.4045297978446</v>
      </c>
      <c r="AN167" s="17">
        <f t="shared" si="53"/>
        <v>2.1856852682305759E-3</v>
      </c>
      <c r="AO167" s="17">
        <v>2.5000000000000001E-3</v>
      </c>
      <c r="AP167" s="4"/>
      <c r="AQ167" s="18">
        <f t="shared" si="54"/>
        <v>0</v>
      </c>
      <c r="AR167" s="4"/>
      <c r="AS167" s="16">
        <v>892811.31101625005</v>
      </c>
      <c r="AT167" s="16">
        <f t="shared" si="55"/>
        <v>1951.4045297978446</v>
      </c>
      <c r="AU167" s="17">
        <f t="shared" si="56"/>
        <v>2.1856852682305759E-3</v>
      </c>
      <c r="AV167" s="17">
        <v>2.5000000000000001E-3</v>
      </c>
      <c r="AW167" s="4"/>
      <c r="AX167" s="16">
        <v>892811.31101625005</v>
      </c>
      <c r="AY167" s="16">
        <f t="shared" si="57"/>
        <v>1951.4045297978446</v>
      </c>
      <c r="AZ167" s="17">
        <f t="shared" si="58"/>
        <v>2.1856852682305759E-3</v>
      </c>
      <c r="BA167" s="17">
        <v>2.5000000000000001E-3</v>
      </c>
      <c r="BB167" s="4"/>
      <c r="BC167" s="18">
        <f t="shared" si="59"/>
        <v>0</v>
      </c>
      <c r="BD167" s="4"/>
    </row>
    <row r="168" spans="1:56" x14ac:dyDescent="0.3">
      <c r="A168" s="2">
        <v>8912027</v>
      </c>
      <c r="B168" s="2" t="s">
        <v>68</v>
      </c>
      <c r="C168" s="2">
        <v>8912027</v>
      </c>
      <c r="D168" s="2" t="s">
        <v>105</v>
      </c>
      <c r="E168" s="9">
        <v>1704967.9502399999</v>
      </c>
      <c r="G168" s="16">
        <v>1673230.3681589714</v>
      </c>
      <c r="H168" s="4"/>
      <c r="I168" s="16">
        <v>1677137.6988704999</v>
      </c>
      <c r="J168" s="16">
        <f t="shared" si="40"/>
        <v>3907.330711528426</v>
      </c>
      <c r="K168" s="17">
        <f t="shared" si="41"/>
        <v>2.3297614227859118E-3</v>
      </c>
      <c r="L168" s="17">
        <v>2.5000000000000022E-3</v>
      </c>
      <c r="M168" s="4"/>
      <c r="N168" s="16">
        <v>1677137.6988704999</v>
      </c>
      <c r="O168" s="16">
        <f t="shared" si="42"/>
        <v>3907.330711528426</v>
      </c>
      <c r="P168" s="17">
        <f t="shared" si="43"/>
        <v>2.3297614227859118E-3</v>
      </c>
      <c r="Q168" s="17">
        <v>2.5000000000000022E-3</v>
      </c>
      <c r="R168" s="4"/>
      <c r="S168" s="18">
        <f t="shared" si="44"/>
        <v>0</v>
      </c>
      <c r="T168" s="4"/>
      <c r="U168" s="16">
        <v>1681045.0295409998</v>
      </c>
      <c r="V168" s="16">
        <f t="shared" si="45"/>
        <v>7814.6613820283674</v>
      </c>
      <c r="W168" s="17">
        <f t="shared" si="46"/>
        <v>4.6486924768232522E-3</v>
      </c>
      <c r="X168" s="17">
        <v>5.0000000000000044E-3</v>
      </c>
      <c r="Y168" s="4"/>
      <c r="Z168" s="16">
        <v>1681045.0295409998</v>
      </c>
      <c r="AA168" s="16">
        <f t="shared" si="47"/>
        <v>7814.6613820283674</v>
      </c>
      <c r="AB168" s="17">
        <f t="shared" si="48"/>
        <v>4.6486924768232522E-3</v>
      </c>
      <c r="AC168" s="17">
        <v>5.0000000000000044E-3</v>
      </c>
      <c r="AD168" s="4"/>
      <c r="AE168" s="18">
        <f t="shared" si="49"/>
        <v>0</v>
      </c>
      <c r="AF168" s="4"/>
      <c r="AG168" s="16">
        <v>1677137.6988704999</v>
      </c>
      <c r="AH168" s="16">
        <f t="shared" si="50"/>
        <v>3907.330711528426</v>
      </c>
      <c r="AI168" s="17">
        <f t="shared" si="51"/>
        <v>2.3297614227859118E-3</v>
      </c>
      <c r="AJ168" s="17">
        <v>2.5000000000000022E-3</v>
      </c>
      <c r="AK168" s="4"/>
      <c r="AL168" s="16">
        <v>1677137.6988704999</v>
      </c>
      <c r="AM168" s="16">
        <f t="shared" si="52"/>
        <v>3907.330711528426</v>
      </c>
      <c r="AN168" s="17">
        <f t="shared" si="53"/>
        <v>2.3297614227859118E-3</v>
      </c>
      <c r="AO168" s="17">
        <v>2.5000000000000022E-3</v>
      </c>
      <c r="AP168" s="4"/>
      <c r="AQ168" s="18">
        <f t="shared" si="54"/>
        <v>0</v>
      </c>
      <c r="AR168" s="4"/>
      <c r="AS168" s="16">
        <v>1677137.6988704999</v>
      </c>
      <c r="AT168" s="16">
        <f t="shared" si="55"/>
        <v>3907.330711528426</v>
      </c>
      <c r="AU168" s="17">
        <f t="shared" si="56"/>
        <v>2.3297614227859118E-3</v>
      </c>
      <c r="AV168" s="17">
        <v>2.5000000000000022E-3</v>
      </c>
      <c r="AW168" s="4"/>
      <c r="AX168" s="16">
        <v>1677137.6988704999</v>
      </c>
      <c r="AY168" s="16">
        <f t="shared" si="57"/>
        <v>3907.330711528426</v>
      </c>
      <c r="AZ168" s="17">
        <f t="shared" si="58"/>
        <v>2.3297614227859118E-3</v>
      </c>
      <c r="BA168" s="17">
        <v>2.5000000000000022E-3</v>
      </c>
      <c r="BB168" s="4"/>
      <c r="BC168" s="18">
        <f t="shared" si="59"/>
        <v>0</v>
      </c>
      <c r="BD168" s="4"/>
    </row>
    <row r="169" spans="1:56" x14ac:dyDescent="0.3">
      <c r="A169" s="2">
        <v>8912094</v>
      </c>
      <c r="B169" s="2" t="s">
        <v>2</v>
      </c>
      <c r="C169" s="2">
        <v>8912094</v>
      </c>
      <c r="D169" s="2" t="s">
        <v>105</v>
      </c>
      <c r="E169" s="9">
        <v>1061452.88564</v>
      </c>
      <c r="G169" s="16">
        <v>1052586.5174880004</v>
      </c>
      <c r="H169" s="4"/>
      <c r="I169" s="16">
        <v>1054942.23854375</v>
      </c>
      <c r="J169" s="16">
        <f t="shared" si="40"/>
        <v>2355.721055749571</v>
      </c>
      <c r="K169" s="17">
        <f t="shared" si="41"/>
        <v>2.2330332123220564E-3</v>
      </c>
      <c r="L169" s="17">
        <v>2.4999999999999996E-3</v>
      </c>
      <c r="M169" s="4"/>
      <c r="N169" s="16">
        <v>1054942.23854375</v>
      </c>
      <c r="O169" s="16">
        <f t="shared" si="42"/>
        <v>2355.721055749571</v>
      </c>
      <c r="P169" s="17">
        <f t="shared" si="43"/>
        <v>2.2330332123220564E-3</v>
      </c>
      <c r="Q169" s="17">
        <v>2.5000000000000005E-3</v>
      </c>
      <c r="R169" s="4"/>
      <c r="S169" s="18">
        <f t="shared" si="44"/>
        <v>0</v>
      </c>
      <c r="T169" s="4"/>
      <c r="U169" s="16">
        <v>1057297.9595875</v>
      </c>
      <c r="V169" s="16">
        <f t="shared" si="45"/>
        <v>4711.4420994995162</v>
      </c>
      <c r="W169" s="17">
        <f t="shared" si="46"/>
        <v>4.4561157588326981E-3</v>
      </c>
      <c r="X169" s="17">
        <v>5.0000000000000001E-3</v>
      </c>
      <c r="Y169" s="4"/>
      <c r="Z169" s="16">
        <v>1057297.9595875</v>
      </c>
      <c r="AA169" s="16">
        <f t="shared" si="47"/>
        <v>4711.4420994995162</v>
      </c>
      <c r="AB169" s="17">
        <f t="shared" si="48"/>
        <v>4.4561157588326981E-3</v>
      </c>
      <c r="AC169" s="17">
        <v>4.9999999999999992E-3</v>
      </c>
      <c r="AD169" s="4"/>
      <c r="AE169" s="18">
        <f t="shared" si="49"/>
        <v>0</v>
      </c>
      <c r="AF169" s="4"/>
      <c r="AG169" s="16">
        <v>1054942.23854375</v>
      </c>
      <c r="AH169" s="16">
        <f t="shared" si="50"/>
        <v>2355.721055749571</v>
      </c>
      <c r="AI169" s="17">
        <f t="shared" si="51"/>
        <v>2.2330332123220564E-3</v>
      </c>
      <c r="AJ169" s="17">
        <v>2.4999999999999996E-3</v>
      </c>
      <c r="AK169" s="4"/>
      <c r="AL169" s="16">
        <v>1054942.23854375</v>
      </c>
      <c r="AM169" s="16">
        <f t="shared" si="52"/>
        <v>2355.721055749571</v>
      </c>
      <c r="AN169" s="17">
        <f t="shared" si="53"/>
        <v>2.2330332123220564E-3</v>
      </c>
      <c r="AO169" s="17">
        <v>2.5000000000000005E-3</v>
      </c>
      <c r="AP169" s="4"/>
      <c r="AQ169" s="18">
        <f t="shared" si="54"/>
        <v>0</v>
      </c>
      <c r="AR169" s="4"/>
      <c r="AS169" s="16">
        <v>1054942.23854375</v>
      </c>
      <c r="AT169" s="16">
        <f t="shared" si="55"/>
        <v>2355.721055749571</v>
      </c>
      <c r="AU169" s="17">
        <f t="shared" si="56"/>
        <v>2.2330332123220564E-3</v>
      </c>
      <c r="AV169" s="17">
        <v>2.4999999999999996E-3</v>
      </c>
      <c r="AW169" s="4"/>
      <c r="AX169" s="16">
        <v>1054942.23854375</v>
      </c>
      <c r="AY169" s="16">
        <f t="shared" si="57"/>
        <v>2355.721055749571</v>
      </c>
      <c r="AZ169" s="17">
        <f t="shared" si="58"/>
        <v>2.2330332123220564E-3</v>
      </c>
      <c r="BA169" s="17">
        <v>2.5000000000000005E-3</v>
      </c>
      <c r="BB169" s="4"/>
      <c r="BC169" s="18">
        <f t="shared" si="59"/>
        <v>0</v>
      </c>
      <c r="BD169" s="4"/>
    </row>
    <row r="170" spans="1:56" x14ac:dyDescent="0.3">
      <c r="A170" s="2">
        <v>8912490</v>
      </c>
      <c r="B170" s="2" t="s">
        <v>17</v>
      </c>
      <c r="C170" s="2">
        <v>8912490</v>
      </c>
      <c r="D170" s="2" t="s">
        <v>105</v>
      </c>
      <c r="E170" s="9">
        <v>1487905.17964</v>
      </c>
      <c r="G170" s="16">
        <v>1479754.170143842</v>
      </c>
      <c r="H170" s="4"/>
      <c r="I170" s="16">
        <v>1483177.8102752499</v>
      </c>
      <c r="J170" s="16">
        <f t="shared" si="40"/>
        <v>3423.640131407883</v>
      </c>
      <c r="K170" s="17">
        <f t="shared" si="41"/>
        <v>2.3083140185144219E-3</v>
      </c>
      <c r="L170" s="17">
        <v>2.5000000000000001E-3</v>
      </c>
      <c r="M170" s="4"/>
      <c r="N170" s="16">
        <v>1483177.8102752499</v>
      </c>
      <c r="O170" s="16">
        <f t="shared" si="42"/>
        <v>3423.640131407883</v>
      </c>
      <c r="P170" s="17">
        <f t="shared" si="43"/>
        <v>2.3083140185144219E-3</v>
      </c>
      <c r="Q170" s="17">
        <v>2.5000000000000005E-3</v>
      </c>
      <c r="R170" s="4"/>
      <c r="S170" s="18">
        <f t="shared" si="44"/>
        <v>0</v>
      </c>
      <c r="T170" s="4"/>
      <c r="U170" s="16">
        <v>1486601.4504504998</v>
      </c>
      <c r="V170" s="16">
        <f t="shared" si="45"/>
        <v>6847.2803066577762</v>
      </c>
      <c r="W170" s="17">
        <f t="shared" si="46"/>
        <v>4.6059959813592108E-3</v>
      </c>
      <c r="X170" s="17">
        <v>5.0000000000000001E-3</v>
      </c>
      <c r="Y170" s="4"/>
      <c r="Z170" s="16">
        <v>1486601.4504505</v>
      </c>
      <c r="AA170" s="16">
        <f t="shared" si="47"/>
        <v>6847.2803066580091</v>
      </c>
      <c r="AB170" s="17">
        <f t="shared" si="48"/>
        <v>4.6059959813593669E-3</v>
      </c>
      <c r="AC170" s="17">
        <v>5.0000000000000001E-3</v>
      </c>
      <c r="AD170" s="4"/>
      <c r="AE170" s="18">
        <f t="shared" si="49"/>
        <v>0</v>
      </c>
      <c r="AF170" s="4"/>
      <c r="AG170" s="16">
        <v>1483177.8102752499</v>
      </c>
      <c r="AH170" s="16">
        <f t="shared" si="50"/>
        <v>3423.640131407883</v>
      </c>
      <c r="AI170" s="17">
        <f t="shared" si="51"/>
        <v>2.3083140185144219E-3</v>
      </c>
      <c r="AJ170" s="17">
        <v>2.5000000000000001E-3</v>
      </c>
      <c r="AK170" s="4"/>
      <c r="AL170" s="16">
        <v>1483177.8102752499</v>
      </c>
      <c r="AM170" s="16">
        <f t="shared" si="52"/>
        <v>3423.640131407883</v>
      </c>
      <c r="AN170" s="17">
        <f t="shared" si="53"/>
        <v>2.3083140185144219E-3</v>
      </c>
      <c r="AO170" s="17">
        <v>2.5000000000000005E-3</v>
      </c>
      <c r="AP170" s="4"/>
      <c r="AQ170" s="18">
        <f t="shared" si="54"/>
        <v>0</v>
      </c>
      <c r="AR170" s="4"/>
      <c r="AS170" s="16">
        <v>1483177.8102752499</v>
      </c>
      <c r="AT170" s="16">
        <f t="shared" si="55"/>
        <v>3423.640131407883</v>
      </c>
      <c r="AU170" s="17">
        <f t="shared" si="56"/>
        <v>2.3083140185144219E-3</v>
      </c>
      <c r="AV170" s="17">
        <v>2.5000000000000001E-3</v>
      </c>
      <c r="AW170" s="4"/>
      <c r="AX170" s="16">
        <v>1483177.8102752499</v>
      </c>
      <c r="AY170" s="16">
        <f t="shared" si="57"/>
        <v>3423.640131407883</v>
      </c>
      <c r="AZ170" s="17">
        <f t="shared" si="58"/>
        <v>2.3083140185144219E-3</v>
      </c>
      <c r="BA170" s="17">
        <v>2.5000000000000005E-3</v>
      </c>
      <c r="BB170" s="4"/>
      <c r="BC170" s="18">
        <f t="shared" si="59"/>
        <v>0</v>
      </c>
      <c r="BD170" s="4"/>
    </row>
    <row r="171" spans="1:56" x14ac:dyDescent="0.3">
      <c r="A171" s="2">
        <v>8913118</v>
      </c>
      <c r="B171" s="2" t="s">
        <v>129</v>
      </c>
      <c r="C171" s="2">
        <v>8913118</v>
      </c>
      <c r="D171" s="2" t="s">
        <v>105</v>
      </c>
      <c r="E171" s="9">
        <v>533632.07894000004</v>
      </c>
      <c r="G171" s="16">
        <v>514895.89961436088</v>
      </c>
      <c r="H171" s="4"/>
      <c r="I171" s="16">
        <v>515907.39409900003</v>
      </c>
      <c r="J171" s="16">
        <f t="shared" si="40"/>
        <v>1011.4944846391445</v>
      </c>
      <c r="K171" s="17">
        <f t="shared" si="41"/>
        <v>1.9606124979186551E-3</v>
      </c>
      <c r="L171" s="17">
        <v>2.5000000000000022E-3</v>
      </c>
      <c r="M171" s="4"/>
      <c r="N171" s="16">
        <v>515907.39409900003</v>
      </c>
      <c r="O171" s="16">
        <f t="shared" si="42"/>
        <v>1011.4944846391445</v>
      </c>
      <c r="P171" s="17">
        <f t="shared" si="43"/>
        <v>1.9606124979186551E-3</v>
      </c>
      <c r="Q171" s="17">
        <v>2.5000000000000022E-3</v>
      </c>
      <c r="R171" s="4"/>
      <c r="S171" s="18">
        <f t="shared" si="44"/>
        <v>0</v>
      </c>
      <c r="T171" s="4"/>
      <c r="U171" s="16">
        <v>516918.88859799999</v>
      </c>
      <c r="V171" s="16">
        <f t="shared" si="45"/>
        <v>2022.9889836391085</v>
      </c>
      <c r="W171" s="17">
        <f t="shared" si="46"/>
        <v>3.913552064475548E-3</v>
      </c>
      <c r="X171" s="17">
        <v>4.9999999999999975E-3</v>
      </c>
      <c r="Y171" s="4"/>
      <c r="Z171" s="16">
        <v>516918.88859799999</v>
      </c>
      <c r="AA171" s="16">
        <f t="shared" si="47"/>
        <v>2022.9889836391085</v>
      </c>
      <c r="AB171" s="17">
        <f t="shared" si="48"/>
        <v>3.913552064475548E-3</v>
      </c>
      <c r="AC171" s="17">
        <v>4.9999999999999975E-3</v>
      </c>
      <c r="AD171" s="4"/>
      <c r="AE171" s="18">
        <f t="shared" si="49"/>
        <v>0</v>
      </c>
      <c r="AF171" s="4"/>
      <c r="AG171" s="16">
        <v>515907.39409900003</v>
      </c>
      <c r="AH171" s="16">
        <f t="shared" si="50"/>
        <v>1011.4944846391445</v>
      </c>
      <c r="AI171" s="17">
        <f t="shared" si="51"/>
        <v>1.9606124979186551E-3</v>
      </c>
      <c r="AJ171" s="17">
        <v>2.5000000000000022E-3</v>
      </c>
      <c r="AK171" s="4"/>
      <c r="AL171" s="16">
        <v>515907.39409900003</v>
      </c>
      <c r="AM171" s="16">
        <f t="shared" si="52"/>
        <v>1011.4944846391445</v>
      </c>
      <c r="AN171" s="17">
        <f t="shared" si="53"/>
        <v>1.9606124979186551E-3</v>
      </c>
      <c r="AO171" s="17">
        <v>2.5000000000000022E-3</v>
      </c>
      <c r="AP171" s="4"/>
      <c r="AQ171" s="18">
        <f t="shared" si="54"/>
        <v>0</v>
      </c>
      <c r="AR171" s="4"/>
      <c r="AS171" s="16">
        <v>515907.39409900003</v>
      </c>
      <c r="AT171" s="16">
        <f t="shared" si="55"/>
        <v>1011.4944846391445</v>
      </c>
      <c r="AU171" s="17">
        <f t="shared" si="56"/>
        <v>1.9606124979186551E-3</v>
      </c>
      <c r="AV171" s="17">
        <v>2.5000000000000022E-3</v>
      </c>
      <c r="AW171" s="4"/>
      <c r="AX171" s="16">
        <v>515907.39409900003</v>
      </c>
      <c r="AY171" s="16">
        <f t="shared" si="57"/>
        <v>1011.4944846391445</v>
      </c>
      <c r="AZ171" s="17">
        <f t="shared" si="58"/>
        <v>1.9606124979186551E-3</v>
      </c>
      <c r="BA171" s="17">
        <v>2.5000000000000022E-3</v>
      </c>
      <c r="BB171" s="4"/>
      <c r="BC171" s="18">
        <f t="shared" si="59"/>
        <v>0</v>
      </c>
      <c r="BD171" s="4"/>
    </row>
    <row r="172" spans="1:56" x14ac:dyDescent="0.3">
      <c r="A172" s="2">
        <v>8913568</v>
      </c>
      <c r="B172" s="2" t="s">
        <v>297</v>
      </c>
      <c r="C172" s="2">
        <v>8913568</v>
      </c>
      <c r="D172" s="2" t="s">
        <v>105</v>
      </c>
      <c r="E172" s="9">
        <v>501760.29884</v>
      </c>
      <c r="G172" s="16">
        <v>493105.11338501418</v>
      </c>
      <c r="H172" s="4"/>
      <c r="I172" s="16">
        <v>495396.36022400064</v>
      </c>
      <c r="J172" s="16">
        <f t="shared" si="40"/>
        <v>2291.2468389864662</v>
      </c>
      <c r="K172" s="17">
        <f t="shared" si="41"/>
        <v>4.6250780646641121E-3</v>
      </c>
      <c r="L172" s="17">
        <v>5.9853836105308407E-3</v>
      </c>
      <c r="M172" s="4"/>
      <c r="N172" s="16">
        <v>494379.51300578285</v>
      </c>
      <c r="O172" s="16">
        <f t="shared" si="42"/>
        <v>1274.3996207686723</v>
      </c>
      <c r="P172" s="17">
        <f t="shared" si="43"/>
        <v>2.5777759539840914E-3</v>
      </c>
      <c r="Q172" s="17">
        <v>3.3290915818493341E-3</v>
      </c>
      <c r="R172" s="4"/>
      <c r="S172" s="18">
        <f t="shared" si="44"/>
        <v>-1016.8472182177939</v>
      </c>
      <c r="T172" s="4"/>
      <c r="U172" s="16">
        <v>495019.14846700005</v>
      </c>
      <c r="V172" s="16">
        <f t="shared" si="45"/>
        <v>1914.0350819858722</v>
      </c>
      <c r="W172" s="17">
        <f t="shared" si="46"/>
        <v>3.8665879651592293E-3</v>
      </c>
      <c r="X172" s="17">
        <v>5.0000000000000001E-3</v>
      </c>
      <c r="Y172" s="4"/>
      <c r="Z172" s="16">
        <v>495019.14846700005</v>
      </c>
      <c r="AA172" s="16">
        <f t="shared" si="47"/>
        <v>1914.0350819858722</v>
      </c>
      <c r="AB172" s="17">
        <f t="shared" si="48"/>
        <v>3.8665879651592293E-3</v>
      </c>
      <c r="AC172" s="17">
        <v>5.0000000000000001E-3</v>
      </c>
      <c r="AD172" s="4"/>
      <c r="AE172" s="18">
        <f t="shared" si="49"/>
        <v>0</v>
      </c>
      <c r="AF172" s="4"/>
      <c r="AG172" s="16">
        <v>495396.36022400064</v>
      </c>
      <c r="AH172" s="16">
        <f t="shared" si="50"/>
        <v>2291.2468389864662</v>
      </c>
      <c r="AI172" s="17">
        <f t="shared" si="51"/>
        <v>4.6250780646641121E-3</v>
      </c>
      <c r="AJ172" s="17">
        <v>5.9853836105308407E-3</v>
      </c>
      <c r="AK172" s="4"/>
      <c r="AL172" s="16">
        <v>494379.51300578285</v>
      </c>
      <c r="AM172" s="16">
        <f t="shared" si="52"/>
        <v>1274.3996207686723</v>
      </c>
      <c r="AN172" s="17">
        <f t="shared" si="53"/>
        <v>2.5777759539840914E-3</v>
      </c>
      <c r="AO172" s="17">
        <v>3.3290915818493341E-3</v>
      </c>
      <c r="AP172" s="4"/>
      <c r="AQ172" s="18">
        <f t="shared" si="54"/>
        <v>-1016.8472182177939</v>
      </c>
      <c r="AR172" s="4"/>
      <c r="AS172" s="16">
        <v>494062.13093350001</v>
      </c>
      <c r="AT172" s="16">
        <f t="shared" si="55"/>
        <v>957.01754848583369</v>
      </c>
      <c r="AU172" s="17">
        <f t="shared" si="56"/>
        <v>1.9370388632652495E-3</v>
      </c>
      <c r="AV172" s="17">
        <v>2.5000000000000001E-3</v>
      </c>
      <c r="AW172" s="4"/>
      <c r="AX172" s="16">
        <v>494062.13093350001</v>
      </c>
      <c r="AY172" s="16">
        <f t="shared" si="57"/>
        <v>957.01754848583369</v>
      </c>
      <c r="AZ172" s="17">
        <f t="shared" si="58"/>
        <v>1.9370388632652495E-3</v>
      </c>
      <c r="BA172" s="17">
        <v>2.5000000000000001E-3</v>
      </c>
      <c r="BB172" s="4"/>
      <c r="BC172" s="18">
        <f t="shared" si="59"/>
        <v>0</v>
      </c>
      <c r="BD172" s="4"/>
    </row>
    <row r="173" spans="1:56" x14ac:dyDescent="0.3">
      <c r="A173" s="2">
        <v>8912532</v>
      </c>
      <c r="B173" s="2" t="s">
        <v>223</v>
      </c>
      <c r="C173" s="2">
        <v>8912532</v>
      </c>
      <c r="D173" s="2" t="s">
        <v>105</v>
      </c>
      <c r="E173" s="9">
        <v>868397.80614</v>
      </c>
      <c r="G173" s="16">
        <v>840472.92216079205</v>
      </c>
      <c r="H173" s="4"/>
      <c r="I173" s="16">
        <v>848504.84524419997</v>
      </c>
      <c r="J173" s="16">
        <f t="shared" si="40"/>
        <v>8031.9230834079208</v>
      </c>
      <c r="K173" s="17">
        <f t="shared" si="41"/>
        <v>9.4659719722594293E-3</v>
      </c>
      <c r="L173" s="17">
        <v>1.0999999999999999E-2</v>
      </c>
      <c r="M173" s="4"/>
      <c r="N173" s="16">
        <v>848504.84524419997</v>
      </c>
      <c r="O173" s="16">
        <f t="shared" si="42"/>
        <v>8031.9230834079208</v>
      </c>
      <c r="P173" s="17">
        <f t="shared" si="43"/>
        <v>9.4659719722594293E-3</v>
      </c>
      <c r="Q173" s="17">
        <v>1.1000000000000001E-2</v>
      </c>
      <c r="R173" s="4"/>
      <c r="S173" s="18">
        <f t="shared" si="44"/>
        <v>0</v>
      </c>
      <c r="T173" s="4"/>
      <c r="U173" s="16">
        <v>844123.79631100001</v>
      </c>
      <c r="V173" s="16">
        <f t="shared" si="45"/>
        <v>3650.8741502079647</v>
      </c>
      <c r="W173" s="17">
        <f t="shared" si="46"/>
        <v>4.3250458832733525E-3</v>
      </c>
      <c r="X173" s="17">
        <v>5.000000000000001E-3</v>
      </c>
      <c r="Y173" s="4"/>
      <c r="Z173" s="16">
        <v>844123.7963109999</v>
      </c>
      <c r="AA173" s="16">
        <f t="shared" si="47"/>
        <v>3650.8741502078483</v>
      </c>
      <c r="AB173" s="17">
        <f t="shared" si="48"/>
        <v>4.3250458832732154E-3</v>
      </c>
      <c r="AC173" s="17">
        <v>5.000000000000001E-3</v>
      </c>
      <c r="AD173" s="4"/>
      <c r="AE173" s="18">
        <f t="shared" si="49"/>
        <v>0</v>
      </c>
      <c r="AF173" s="4"/>
      <c r="AG173" s="16">
        <v>847774.670422</v>
      </c>
      <c r="AH173" s="16">
        <f t="shared" si="50"/>
        <v>7301.7482612079475</v>
      </c>
      <c r="AI173" s="17">
        <f t="shared" si="51"/>
        <v>8.6128407889012881E-3</v>
      </c>
      <c r="AJ173" s="17">
        <v>9.9999999999999985E-3</v>
      </c>
      <c r="AK173" s="4"/>
      <c r="AL173" s="16">
        <v>847774.670422</v>
      </c>
      <c r="AM173" s="16">
        <f t="shared" si="52"/>
        <v>7301.7482612079475</v>
      </c>
      <c r="AN173" s="17">
        <f t="shared" si="53"/>
        <v>8.6128407889012881E-3</v>
      </c>
      <c r="AO173" s="17">
        <v>9.9999999999999985E-3</v>
      </c>
      <c r="AP173" s="4"/>
      <c r="AQ173" s="18">
        <f t="shared" si="54"/>
        <v>0</v>
      </c>
      <c r="AR173" s="4"/>
      <c r="AS173" s="16">
        <v>842298.35925550002</v>
      </c>
      <c r="AT173" s="16">
        <f t="shared" si="55"/>
        <v>1825.4370947079733</v>
      </c>
      <c r="AU173" s="17">
        <f t="shared" si="56"/>
        <v>2.1672096053012152E-3</v>
      </c>
      <c r="AV173" s="17">
        <v>2.4999999999999988E-3</v>
      </c>
      <c r="AW173" s="4"/>
      <c r="AX173" s="16">
        <v>842298.3592554999</v>
      </c>
      <c r="AY173" s="16">
        <f t="shared" si="57"/>
        <v>1825.4370947078569</v>
      </c>
      <c r="AZ173" s="17">
        <f t="shared" si="58"/>
        <v>2.1672096053010773E-3</v>
      </c>
      <c r="BA173" s="17">
        <v>2.4999999999999988E-3</v>
      </c>
      <c r="BB173" s="4"/>
      <c r="BC173" s="18">
        <f t="shared" si="59"/>
        <v>0</v>
      </c>
      <c r="BD173" s="4"/>
    </row>
    <row r="174" spans="1:56" x14ac:dyDescent="0.3">
      <c r="A174" s="2">
        <v>8913566</v>
      </c>
      <c r="B174" s="2" t="s">
        <v>296</v>
      </c>
      <c r="C174" s="2">
        <v>8913566</v>
      </c>
      <c r="D174" s="2" t="s">
        <v>105</v>
      </c>
      <c r="E174" s="9">
        <v>767638.04304000002</v>
      </c>
      <c r="G174" s="16">
        <v>750977.22432561219</v>
      </c>
      <c r="H174" s="4"/>
      <c r="I174" s="16">
        <v>752578.92211074999</v>
      </c>
      <c r="J174" s="16">
        <f t="shared" si="40"/>
        <v>1601.6977851378033</v>
      </c>
      <c r="K174" s="17">
        <f t="shared" si="41"/>
        <v>2.1282788264193457E-3</v>
      </c>
      <c r="L174" s="17">
        <v>2.5000000000000022E-3</v>
      </c>
      <c r="M174" s="4"/>
      <c r="N174" s="16">
        <v>752578.92211074999</v>
      </c>
      <c r="O174" s="16">
        <f t="shared" si="42"/>
        <v>1601.6977851378033</v>
      </c>
      <c r="P174" s="17">
        <f t="shared" si="43"/>
        <v>2.1282788264193457E-3</v>
      </c>
      <c r="Q174" s="17">
        <v>2.5000000000000022E-3</v>
      </c>
      <c r="R174" s="4"/>
      <c r="S174" s="18">
        <f t="shared" si="44"/>
        <v>0</v>
      </c>
      <c r="T174" s="4"/>
      <c r="U174" s="16">
        <v>754180.61992149998</v>
      </c>
      <c r="V174" s="16">
        <f t="shared" si="45"/>
        <v>3203.3955958877923</v>
      </c>
      <c r="W174" s="17">
        <f t="shared" si="46"/>
        <v>4.2475177845609753E-3</v>
      </c>
      <c r="X174" s="17">
        <v>4.9999999999999975E-3</v>
      </c>
      <c r="Y174" s="4"/>
      <c r="Z174" s="16">
        <v>754180.61992149998</v>
      </c>
      <c r="AA174" s="16">
        <f t="shared" si="47"/>
        <v>3203.3955958877923</v>
      </c>
      <c r="AB174" s="17">
        <f t="shared" si="48"/>
        <v>4.2475177845609753E-3</v>
      </c>
      <c r="AC174" s="17">
        <v>4.9999999999999975E-3</v>
      </c>
      <c r="AD174" s="4"/>
      <c r="AE174" s="18">
        <f t="shared" si="49"/>
        <v>0</v>
      </c>
      <c r="AF174" s="4"/>
      <c r="AG174" s="16">
        <v>752578.92211074999</v>
      </c>
      <c r="AH174" s="16">
        <f t="shared" si="50"/>
        <v>1601.6977851378033</v>
      </c>
      <c r="AI174" s="17">
        <f t="shared" si="51"/>
        <v>2.1282788264193457E-3</v>
      </c>
      <c r="AJ174" s="17">
        <v>2.5000000000000022E-3</v>
      </c>
      <c r="AK174" s="4"/>
      <c r="AL174" s="16">
        <v>752578.92211074999</v>
      </c>
      <c r="AM174" s="16">
        <f t="shared" si="52"/>
        <v>1601.6977851378033</v>
      </c>
      <c r="AN174" s="17">
        <f t="shared" si="53"/>
        <v>2.1282788264193457E-3</v>
      </c>
      <c r="AO174" s="17">
        <v>2.5000000000000022E-3</v>
      </c>
      <c r="AP174" s="4"/>
      <c r="AQ174" s="18">
        <f t="shared" si="54"/>
        <v>0</v>
      </c>
      <c r="AR174" s="4"/>
      <c r="AS174" s="16">
        <v>752578.92211074999</v>
      </c>
      <c r="AT174" s="16">
        <f t="shared" si="55"/>
        <v>1601.6977851378033</v>
      </c>
      <c r="AU174" s="17">
        <f t="shared" si="56"/>
        <v>2.1282788264193457E-3</v>
      </c>
      <c r="AV174" s="17">
        <v>2.5000000000000022E-3</v>
      </c>
      <c r="AW174" s="4"/>
      <c r="AX174" s="16">
        <v>752578.92211074999</v>
      </c>
      <c r="AY174" s="16">
        <f t="shared" si="57"/>
        <v>1601.6977851378033</v>
      </c>
      <c r="AZ174" s="17">
        <f t="shared" si="58"/>
        <v>2.1282788264193457E-3</v>
      </c>
      <c r="BA174" s="17">
        <v>2.5000000000000022E-3</v>
      </c>
      <c r="BB174" s="4"/>
      <c r="BC174" s="18">
        <f t="shared" si="59"/>
        <v>0</v>
      </c>
      <c r="BD174" s="4"/>
    </row>
    <row r="175" spans="1:56" x14ac:dyDescent="0.3">
      <c r="A175" s="2">
        <v>8913133</v>
      </c>
      <c r="B175" s="2" t="s">
        <v>275</v>
      </c>
      <c r="C175" s="2">
        <v>8913133</v>
      </c>
      <c r="D175" s="2" t="s">
        <v>105</v>
      </c>
      <c r="E175" s="9">
        <v>1330103.3999999999</v>
      </c>
      <c r="G175" s="16">
        <v>1295939.5900000001</v>
      </c>
      <c r="H175" s="4"/>
      <c r="I175" s="16">
        <v>1298903.6956297499</v>
      </c>
      <c r="J175" s="16">
        <f t="shared" si="40"/>
        <v>2964.1056297498289</v>
      </c>
      <c r="K175" s="17">
        <f t="shared" si="41"/>
        <v>2.2820056942810807E-3</v>
      </c>
      <c r="L175" s="17">
        <v>2.5000000000000022E-3</v>
      </c>
      <c r="M175" s="4"/>
      <c r="N175" s="16">
        <v>1298903.6956297499</v>
      </c>
      <c r="O175" s="16">
        <f t="shared" si="42"/>
        <v>2964.1056297498289</v>
      </c>
      <c r="P175" s="17">
        <f t="shared" si="43"/>
        <v>2.2820056942810807E-3</v>
      </c>
      <c r="Q175" s="17">
        <v>2.5000000000000022E-3</v>
      </c>
      <c r="R175" s="4"/>
      <c r="S175" s="18">
        <f t="shared" si="44"/>
        <v>0</v>
      </c>
      <c r="T175" s="4"/>
      <c r="U175" s="16">
        <v>1301867.7993594999</v>
      </c>
      <c r="V175" s="16">
        <f t="shared" si="45"/>
        <v>5928.2093594998587</v>
      </c>
      <c r="W175" s="17">
        <f t="shared" si="46"/>
        <v>4.5536185489928023E-3</v>
      </c>
      <c r="X175" s="17">
        <v>4.9999999999999975E-3</v>
      </c>
      <c r="Y175" s="4"/>
      <c r="Z175" s="16">
        <v>1301867.7993594999</v>
      </c>
      <c r="AA175" s="16">
        <f t="shared" si="47"/>
        <v>5928.2093594998587</v>
      </c>
      <c r="AB175" s="17">
        <f t="shared" si="48"/>
        <v>4.5536185489928023E-3</v>
      </c>
      <c r="AC175" s="17">
        <v>4.9999999999999975E-3</v>
      </c>
      <c r="AD175" s="4"/>
      <c r="AE175" s="18">
        <f t="shared" si="49"/>
        <v>0</v>
      </c>
      <c r="AF175" s="4"/>
      <c r="AG175" s="16">
        <v>1298903.6956297499</v>
      </c>
      <c r="AH175" s="16">
        <f t="shared" si="50"/>
        <v>2964.1056297498289</v>
      </c>
      <c r="AI175" s="17">
        <f t="shared" si="51"/>
        <v>2.2820056942810807E-3</v>
      </c>
      <c r="AJ175" s="17">
        <v>2.5000000000000005E-3</v>
      </c>
      <c r="AK175" s="4"/>
      <c r="AL175" s="16">
        <v>1298903.6956297499</v>
      </c>
      <c r="AM175" s="16">
        <f t="shared" si="52"/>
        <v>2964.1056297498289</v>
      </c>
      <c r="AN175" s="17">
        <f t="shared" si="53"/>
        <v>2.2820056942810807E-3</v>
      </c>
      <c r="AO175" s="17">
        <v>2.5000000000000005E-3</v>
      </c>
      <c r="AP175" s="4"/>
      <c r="AQ175" s="18">
        <f t="shared" si="54"/>
        <v>0</v>
      </c>
      <c r="AR175" s="4"/>
      <c r="AS175" s="16">
        <v>1326500</v>
      </c>
      <c r="AT175" s="16">
        <f t="shared" si="55"/>
        <v>30560.409999999916</v>
      </c>
      <c r="AU175" s="17">
        <f t="shared" si="56"/>
        <v>2.3038379193365939E-2</v>
      </c>
      <c r="AV175" s="17">
        <v>2.4999999999999988E-3</v>
      </c>
      <c r="AW175" s="4"/>
      <c r="AX175" s="16">
        <v>1326500</v>
      </c>
      <c r="AY175" s="16">
        <f t="shared" si="57"/>
        <v>30560.409999999916</v>
      </c>
      <c r="AZ175" s="17">
        <f t="shared" si="58"/>
        <v>2.3038379193365939E-2</v>
      </c>
      <c r="BA175" s="17">
        <v>2.4999999999999988E-3</v>
      </c>
      <c r="BB175" s="4"/>
      <c r="BC175" s="18">
        <f t="shared" si="59"/>
        <v>0</v>
      </c>
      <c r="BD175" s="4"/>
    </row>
    <row r="176" spans="1:56" x14ac:dyDescent="0.3">
      <c r="A176" s="2">
        <v>8912824</v>
      </c>
      <c r="B176" s="2" t="s">
        <v>32</v>
      </c>
      <c r="C176" s="2">
        <v>8912824</v>
      </c>
      <c r="D176" s="2" t="s">
        <v>105</v>
      </c>
      <c r="E176" s="9">
        <v>705864.38384000002</v>
      </c>
      <c r="G176" s="16">
        <v>699605.96131006372</v>
      </c>
      <c r="H176" s="4"/>
      <c r="I176" s="16">
        <v>701079.23095324996</v>
      </c>
      <c r="J176" s="16">
        <f t="shared" si="40"/>
        <v>1473.2696431862423</v>
      </c>
      <c r="K176" s="17">
        <f t="shared" si="41"/>
        <v>2.1014310196909602E-3</v>
      </c>
      <c r="L176" s="17">
        <v>2.5000000000000001E-3</v>
      </c>
      <c r="M176" s="4"/>
      <c r="N176" s="16">
        <v>701079.23095325008</v>
      </c>
      <c r="O176" s="16">
        <f t="shared" si="42"/>
        <v>1473.2696431863587</v>
      </c>
      <c r="P176" s="17">
        <f t="shared" si="43"/>
        <v>2.1014310196911259E-3</v>
      </c>
      <c r="Q176" s="17">
        <v>2.4999999999999996E-3</v>
      </c>
      <c r="R176" s="4"/>
      <c r="S176" s="18">
        <f t="shared" si="44"/>
        <v>0</v>
      </c>
      <c r="T176" s="4"/>
      <c r="U176" s="16">
        <v>702552.50060649996</v>
      </c>
      <c r="V176" s="16">
        <f t="shared" si="45"/>
        <v>2946.53929643624</v>
      </c>
      <c r="W176" s="17">
        <f t="shared" si="46"/>
        <v>4.1940485499554125E-3</v>
      </c>
      <c r="X176" s="17">
        <v>5.0000000000000001E-3</v>
      </c>
      <c r="Y176" s="4"/>
      <c r="Z176" s="16">
        <v>702552.50060650008</v>
      </c>
      <c r="AA176" s="16">
        <f t="shared" si="47"/>
        <v>2946.5392964363564</v>
      </c>
      <c r="AB176" s="17">
        <f t="shared" si="48"/>
        <v>4.1940485499555773E-3</v>
      </c>
      <c r="AC176" s="17">
        <v>5.0000000000000001E-3</v>
      </c>
      <c r="AD176" s="4"/>
      <c r="AE176" s="18">
        <f t="shared" si="49"/>
        <v>0</v>
      </c>
      <c r="AF176" s="4"/>
      <c r="AG176" s="16">
        <v>701079.23095324996</v>
      </c>
      <c r="AH176" s="16">
        <f t="shared" si="50"/>
        <v>1473.2696431862423</v>
      </c>
      <c r="AI176" s="17">
        <f t="shared" si="51"/>
        <v>2.1014310196909602E-3</v>
      </c>
      <c r="AJ176" s="17">
        <v>2.5000000000000001E-3</v>
      </c>
      <c r="AK176" s="4"/>
      <c r="AL176" s="16">
        <v>701079.23095325008</v>
      </c>
      <c r="AM176" s="16">
        <f t="shared" si="52"/>
        <v>1473.2696431863587</v>
      </c>
      <c r="AN176" s="17">
        <f t="shared" si="53"/>
        <v>2.1014310196911259E-3</v>
      </c>
      <c r="AO176" s="17">
        <v>2.4999999999999996E-3</v>
      </c>
      <c r="AP176" s="4"/>
      <c r="AQ176" s="18">
        <f t="shared" si="54"/>
        <v>0</v>
      </c>
      <c r="AR176" s="4"/>
      <c r="AS176" s="16">
        <v>701079.23095324996</v>
      </c>
      <c r="AT176" s="16">
        <f t="shared" si="55"/>
        <v>1473.2696431862423</v>
      </c>
      <c r="AU176" s="17">
        <f t="shared" si="56"/>
        <v>2.1014310196909602E-3</v>
      </c>
      <c r="AV176" s="17">
        <v>2.5000000000000001E-3</v>
      </c>
      <c r="AW176" s="4"/>
      <c r="AX176" s="16">
        <v>701079.23095325008</v>
      </c>
      <c r="AY176" s="16">
        <f t="shared" si="57"/>
        <v>1473.2696431863587</v>
      </c>
      <c r="AZ176" s="17">
        <f t="shared" si="58"/>
        <v>2.1014310196911259E-3</v>
      </c>
      <c r="BA176" s="17">
        <v>2.4999999999999996E-3</v>
      </c>
      <c r="BB176" s="4"/>
      <c r="BC176" s="18">
        <f t="shared" si="59"/>
        <v>0</v>
      </c>
      <c r="BD176" s="4"/>
    </row>
    <row r="177" spans="1:56" x14ac:dyDescent="0.3">
      <c r="A177" s="2">
        <v>8912406</v>
      </c>
      <c r="B177" s="2" t="s">
        <v>215</v>
      </c>
      <c r="C177" s="2">
        <v>8912406</v>
      </c>
      <c r="D177" s="2" t="s">
        <v>105</v>
      </c>
      <c r="E177" s="9">
        <v>774182.89226000011</v>
      </c>
      <c r="G177" s="16">
        <v>744450.13543382077</v>
      </c>
      <c r="H177" s="4"/>
      <c r="I177" s="16">
        <v>751425.80778939999</v>
      </c>
      <c r="J177" s="16">
        <f t="shared" si="40"/>
        <v>6975.6723555792123</v>
      </c>
      <c r="K177" s="17">
        <f t="shared" si="41"/>
        <v>9.2832483037823266E-3</v>
      </c>
      <c r="L177" s="17">
        <v>1.1000000000000003E-2</v>
      </c>
      <c r="M177" s="4"/>
      <c r="N177" s="16">
        <v>751425.80778939987</v>
      </c>
      <c r="O177" s="16">
        <f t="shared" si="42"/>
        <v>6975.6723555790959</v>
      </c>
      <c r="P177" s="17">
        <f t="shared" si="43"/>
        <v>9.2832483037821739E-3</v>
      </c>
      <c r="Q177" s="17">
        <v>1.1000000000000003E-2</v>
      </c>
      <c r="R177" s="4"/>
      <c r="S177" s="18">
        <f t="shared" si="44"/>
        <v>0</v>
      </c>
      <c r="T177" s="4"/>
      <c r="U177" s="16">
        <v>747620.89557699999</v>
      </c>
      <c r="V177" s="16">
        <f t="shared" si="45"/>
        <v>3170.7601431792136</v>
      </c>
      <c r="W177" s="17">
        <f t="shared" si="46"/>
        <v>4.2411336573626394E-3</v>
      </c>
      <c r="X177" s="17">
        <v>4.9999999999999975E-3</v>
      </c>
      <c r="Y177" s="4"/>
      <c r="Z177" s="16">
        <v>747620.89557699987</v>
      </c>
      <c r="AA177" s="16">
        <f t="shared" si="47"/>
        <v>3170.7601431790972</v>
      </c>
      <c r="AB177" s="17">
        <f t="shared" si="48"/>
        <v>4.2411336573624841E-3</v>
      </c>
      <c r="AC177" s="17">
        <v>4.9999999999999975E-3</v>
      </c>
      <c r="AD177" s="4"/>
      <c r="AE177" s="18">
        <f t="shared" si="49"/>
        <v>0</v>
      </c>
      <c r="AF177" s="4"/>
      <c r="AG177" s="16">
        <v>750791.65575399995</v>
      </c>
      <c r="AH177" s="16">
        <f t="shared" si="50"/>
        <v>6341.5203201791737</v>
      </c>
      <c r="AI177" s="17">
        <f t="shared" si="51"/>
        <v>8.4464448580086511E-3</v>
      </c>
      <c r="AJ177" s="17">
        <v>1.0000000000000002E-2</v>
      </c>
      <c r="AK177" s="4"/>
      <c r="AL177" s="16">
        <v>750791.65575399995</v>
      </c>
      <c r="AM177" s="16">
        <f t="shared" si="52"/>
        <v>6341.5203201791737</v>
      </c>
      <c r="AN177" s="17">
        <f t="shared" si="53"/>
        <v>8.4464448580086511E-3</v>
      </c>
      <c r="AO177" s="17">
        <v>1.0000000000000002E-2</v>
      </c>
      <c r="AP177" s="4"/>
      <c r="AQ177" s="18">
        <f t="shared" si="54"/>
        <v>0</v>
      </c>
      <c r="AR177" s="4"/>
      <c r="AS177" s="16">
        <v>746035.51548850001</v>
      </c>
      <c r="AT177" s="16">
        <f t="shared" si="55"/>
        <v>1585.3800546792336</v>
      </c>
      <c r="AU177" s="17">
        <f t="shared" si="56"/>
        <v>2.1250731657743334E-3</v>
      </c>
      <c r="AV177" s="17">
        <v>2.5000000000000022E-3</v>
      </c>
      <c r="AW177" s="4"/>
      <c r="AX177" s="16">
        <v>746035.51548849989</v>
      </c>
      <c r="AY177" s="16">
        <f t="shared" si="57"/>
        <v>1585.3800546791172</v>
      </c>
      <c r="AZ177" s="17">
        <f t="shared" si="58"/>
        <v>2.1250731657741777E-3</v>
      </c>
      <c r="BA177" s="17">
        <v>2.5000000000000022E-3</v>
      </c>
      <c r="BB177" s="4"/>
      <c r="BC177" s="18">
        <f t="shared" si="59"/>
        <v>0</v>
      </c>
      <c r="BD177" s="4"/>
    </row>
    <row r="178" spans="1:56" x14ac:dyDescent="0.3">
      <c r="A178" s="2">
        <v>8914017</v>
      </c>
      <c r="B178" s="2" t="s">
        <v>91</v>
      </c>
      <c r="C178" s="2">
        <v>8914017</v>
      </c>
      <c r="D178" s="2" t="s">
        <v>106</v>
      </c>
      <c r="E178" s="9">
        <v>3305225.0888399999</v>
      </c>
      <c r="G178" s="16">
        <v>3176319.702271753</v>
      </c>
      <c r="H178" s="4"/>
      <c r="I178" s="16">
        <v>3210045.9399253004</v>
      </c>
      <c r="J178" s="16">
        <f t="shared" si="40"/>
        <v>33726.237653547432</v>
      </c>
      <c r="K178" s="17">
        <f t="shared" si="41"/>
        <v>1.0506465728129816E-2</v>
      </c>
      <c r="L178" s="17">
        <v>1.1000000000000003E-2</v>
      </c>
      <c r="M178" s="4"/>
      <c r="N178" s="16">
        <v>3210045.9399253004</v>
      </c>
      <c r="O178" s="16">
        <f t="shared" si="42"/>
        <v>33726.237653547432</v>
      </c>
      <c r="P178" s="17">
        <f t="shared" si="43"/>
        <v>1.0506465728129816E-2</v>
      </c>
      <c r="Q178" s="17">
        <v>1.1000000000000003E-2</v>
      </c>
      <c r="R178" s="4"/>
      <c r="S178" s="18">
        <f t="shared" si="44"/>
        <v>0</v>
      </c>
      <c r="T178" s="4"/>
      <c r="U178" s="16">
        <v>3191649.8103115004</v>
      </c>
      <c r="V178" s="16">
        <f t="shared" si="45"/>
        <v>15330.108039747458</v>
      </c>
      <c r="W178" s="17">
        <f t="shared" si="46"/>
        <v>4.8031923772524597E-3</v>
      </c>
      <c r="X178" s="17">
        <v>4.9999999999999975E-3</v>
      </c>
      <c r="Y178" s="4"/>
      <c r="Z178" s="16">
        <v>3191649.8103115004</v>
      </c>
      <c r="AA178" s="16">
        <f t="shared" si="47"/>
        <v>15330.108039747458</v>
      </c>
      <c r="AB178" s="17">
        <f t="shared" si="48"/>
        <v>4.8031923772524597E-3</v>
      </c>
      <c r="AC178" s="17">
        <v>4.9999999999999975E-3</v>
      </c>
      <c r="AD178" s="4"/>
      <c r="AE178" s="18">
        <f t="shared" si="49"/>
        <v>0</v>
      </c>
      <c r="AF178" s="4"/>
      <c r="AG178" s="16">
        <v>3206979.9183230004</v>
      </c>
      <c r="AH178" s="16">
        <f t="shared" si="50"/>
        <v>30660.216051247437</v>
      </c>
      <c r="AI178" s="17">
        <f t="shared" si="51"/>
        <v>9.5604639979411932E-3</v>
      </c>
      <c r="AJ178" s="17">
        <v>1.0000000000000002E-2</v>
      </c>
      <c r="AK178" s="4"/>
      <c r="AL178" s="16">
        <v>3206979.9183230004</v>
      </c>
      <c r="AM178" s="16">
        <f t="shared" si="52"/>
        <v>30660.216051247437</v>
      </c>
      <c r="AN178" s="17">
        <f t="shared" si="53"/>
        <v>9.5604639979411932E-3</v>
      </c>
      <c r="AO178" s="17">
        <v>1.0000000000000002E-2</v>
      </c>
      <c r="AP178" s="4"/>
      <c r="AQ178" s="18">
        <f t="shared" si="54"/>
        <v>0</v>
      </c>
      <c r="AR178" s="4"/>
      <c r="AS178" s="16">
        <v>3183984.7563057505</v>
      </c>
      <c r="AT178" s="16">
        <f t="shared" si="55"/>
        <v>7665.0540339974687</v>
      </c>
      <c r="AU178" s="17">
        <f t="shared" si="56"/>
        <v>2.4073777422511668E-3</v>
      </c>
      <c r="AV178" s="17">
        <v>2.5000000000000022E-3</v>
      </c>
      <c r="AW178" s="4"/>
      <c r="AX178" s="16">
        <v>3183984.7563057505</v>
      </c>
      <c r="AY178" s="16">
        <f t="shared" si="57"/>
        <v>7665.0540339974687</v>
      </c>
      <c r="AZ178" s="17">
        <f t="shared" si="58"/>
        <v>2.4073777422511668E-3</v>
      </c>
      <c r="BA178" s="17">
        <v>2.5000000000000022E-3</v>
      </c>
      <c r="BB178" s="4"/>
      <c r="BC178" s="18">
        <f t="shared" si="59"/>
        <v>0</v>
      </c>
      <c r="BD178" s="4"/>
    </row>
    <row r="179" spans="1:56" x14ac:dyDescent="0.3">
      <c r="A179" s="2">
        <v>8912673</v>
      </c>
      <c r="B179" s="2" t="s">
        <v>20</v>
      </c>
      <c r="C179" s="2">
        <v>8912673</v>
      </c>
      <c r="D179" s="2" t="s">
        <v>105</v>
      </c>
      <c r="E179" s="9">
        <v>222579.60502000002</v>
      </c>
      <c r="G179" s="16">
        <v>212191.06815945185</v>
      </c>
      <c r="H179" s="4"/>
      <c r="I179" s="16">
        <v>213311.89074910001</v>
      </c>
      <c r="J179" s="16">
        <f t="shared" si="40"/>
        <v>1120.8225896481599</v>
      </c>
      <c r="K179" s="17">
        <f t="shared" si="41"/>
        <v>5.2543840182190538E-3</v>
      </c>
      <c r="L179" s="17">
        <v>1.1000000000000003E-2</v>
      </c>
      <c r="M179" s="4"/>
      <c r="N179" s="16">
        <v>213311.89074910001</v>
      </c>
      <c r="O179" s="16">
        <f t="shared" si="42"/>
        <v>1120.8225896481599</v>
      </c>
      <c r="P179" s="17">
        <f t="shared" si="43"/>
        <v>5.2543840182190538E-3</v>
      </c>
      <c r="Q179" s="17">
        <v>1.1000000000000003E-2</v>
      </c>
      <c r="R179" s="4"/>
      <c r="S179" s="18">
        <f t="shared" si="44"/>
        <v>0</v>
      </c>
      <c r="T179" s="4"/>
      <c r="U179" s="16">
        <v>212700.53294050001</v>
      </c>
      <c r="V179" s="16">
        <f t="shared" si="45"/>
        <v>509.46478104815469</v>
      </c>
      <c r="W179" s="17">
        <f t="shared" si="46"/>
        <v>2.3952209898348976E-3</v>
      </c>
      <c r="X179" s="17">
        <v>4.9999999999999975E-3</v>
      </c>
      <c r="Y179" s="4"/>
      <c r="Z179" s="16">
        <v>212700.53294050001</v>
      </c>
      <c r="AA179" s="16">
        <f t="shared" si="47"/>
        <v>509.46478104815469</v>
      </c>
      <c r="AB179" s="17">
        <f t="shared" si="48"/>
        <v>2.3952209898348976E-3</v>
      </c>
      <c r="AC179" s="17">
        <v>4.9999999999999975E-3</v>
      </c>
      <c r="AD179" s="4"/>
      <c r="AE179" s="18">
        <f t="shared" si="49"/>
        <v>0</v>
      </c>
      <c r="AF179" s="4"/>
      <c r="AG179" s="16">
        <v>213209.99778099998</v>
      </c>
      <c r="AH179" s="16">
        <f t="shared" si="50"/>
        <v>1018.9296215481299</v>
      </c>
      <c r="AI179" s="17">
        <f t="shared" si="51"/>
        <v>4.7789955074936498E-3</v>
      </c>
      <c r="AJ179" s="17">
        <v>1.0000000000000002E-2</v>
      </c>
      <c r="AK179" s="4"/>
      <c r="AL179" s="16">
        <v>213209.99778100001</v>
      </c>
      <c r="AM179" s="16">
        <f t="shared" si="52"/>
        <v>1018.929621548159</v>
      </c>
      <c r="AN179" s="17">
        <f t="shared" si="53"/>
        <v>4.7789955074937851E-3</v>
      </c>
      <c r="AO179" s="17">
        <v>1.0000000000000002E-2</v>
      </c>
      <c r="AP179" s="4"/>
      <c r="AQ179" s="18">
        <f t="shared" si="54"/>
        <v>0</v>
      </c>
      <c r="AR179" s="4"/>
      <c r="AS179" s="16">
        <v>212445.80052024999</v>
      </c>
      <c r="AT179" s="16">
        <f t="shared" si="55"/>
        <v>254.73236079813796</v>
      </c>
      <c r="AU179" s="17">
        <f t="shared" si="56"/>
        <v>1.1990463458177762E-3</v>
      </c>
      <c r="AV179" s="17">
        <v>2.5000000000000022E-3</v>
      </c>
      <c r="AW179" s="4"/>
      <c r="AX179" s="16">
        <v>212445.80052024999</v>
      </c>
      <c r="AY179" s="16">
        <f t="shared" si="57"/>
        <v>254.73236079813796</v>
      </c>
      <c r="AZ179" s="17">
        <f t="shared" si="58"/>
        <v>1.1990463458177762E-3</v>
      </c>
      <c r="BA179" s="17">
        <v>2.5000000000000022E-3</v>
      </c>
      <c r="BB179" s="4"/>
      <c r="BC179" s="18">
        <f t="shared" si="59"/>
        <v>0</v>
      </c>
      <c r="BD179" s="4"/>
    </row>
    <row r="180" spans="1:56" x14ac:dyDescent="0.3">
      <c r="A180" s="2">
        <v>8912700</v>
      </c>
      <c r="B180" s="2" t="s">
        <v>228</v>
      </c>
      <c r="C180" s="2">
        <v>8912700</v>
      </c>
      <c r="D180" s="2" t="s">
        <v>105</v>
      </c>
      <c r="E180" s="9">
        <v>634064.83673999994</v>
      </c>
      <c r="G180" s="16">
        <v>617502.69848209876</v>
      </c>
      <c r="H180" s="4"/>
      <c r="I180" s="16">
        <v>618770.70999624999</v>
      </c>
      <c r="J180" s="16">
        <f t="shared" si="40"/>
        <v>1268.011514151236</v>
      </c>
      <c r="K180" s="17">
        <f t="shared" si="41"/>
        <v>2.0492429484241757E-3</v>
      </c>
      <c r="L180" s="17">
        <v>2.5000000000000022E-3</v>
      </c>
      <c r="M180" s="4"/>
      <c r="N180" s="16">
        <v>618770.70999624999</v>
      </c>
      <c r="O180" s="16">
        <f t="shared" si="42"/>
        <v>1268.011514151236</v>
      </c>
      <c r="P180" s="17">
        <f t="shared" si="43"/>
        <v>2.0492429484241757E-3</v>
      </c>
      <c r="Q180" s="17">
        <v>2.5000000000000022E-3</v>
      </c>
      <c r="R180" s="4"/>
      <c r="S180" s="18">
        <f t="shared" si="44"/>
        <v>0</v>
      </c>
      <c r="T180" s="4"/>
      <c r="U180" s="16">
        <v>620038.72149249993</v>
      </c>
      <c r="V180" s="16">
        <f t="shared" si="45"/>
        <v>2536.0230104011716</v>
      </c>
      <c r="W180" s="17">
        <f t="shared" si="46"/>
        <v>4.0901042507421013E-3</v>
      </c>
      <c r="X180" s="17">
        <v>5.0000000000000044E-3</v>
      </c>
      <c r="Y180" s="4"/>
      <c r="Z180" s="16">
        <v>620038.72149249993</v>
      </c>
      <c r="AA180" s="16">
        <f t="shared" si="47"/>
        <v>2536.0230104011716</v>
      </c>
      <c r="AB180" s="17">
        <f t="shared" si="48"/>
        <v>4.0901042507421013E-3</v>
      </c>
      <c r="AC180" s="17">
        <v>5.0000000000000044E-3</v>
      </c>
      <c r="AD180" s="4"/>
      <c r="AE180" s="18">
        <f t="shared" si="49"/>
        <v>0</v>
      </c>
      <c r="AF180" s="4"/>
      <c r="AG180" s="16">
        <v>618770.70999624999</v>
      </c>
      <c r="AH180" s="16">
        <f t="shared" si="50"/>
        <v>1268.011514151236</v>
      </c>
      <c r="AI180" s="17">
        <f t="shared" si="51"/>
        <v>2.0492429484241757E-3</v>
      </c>
      <c r="AJ180" s="17">
        <v>2.5000000000000022E-3</v>
      </c>
      <c r="AK180" s="4"/>
      <c r="AL180" s="16">
        <v>618770.70999624999</v>
      </c>
      <c r="AM180" s="16">
        <f t="shared" si="52"/>
        <v>1268.011514151236</v>
      </c>
      <c r="AN180" s="17">
        <f t="shared" si="53"/>
        <v>2.0492429484241757E-3</v>
      </c>
      <c r="AO180" s="17">
        <v>2.5000000000000022E-3</v>
      </c>
      <c r="AP180" s="4"/>
      <c r="AQ180" s="18">
        <f t="shared" si="54"/>
        <v>0</v>
      </c>
      <c r="AR180" s="4"/>
      <c r="AS180" s="16">
        <v>618770.70999624999</v>
      </c>
      <c r="AT180" s="16">
        <f t="shared" si="55"/>
        <v>1268.011514151236</v>
      </c>
      <c r="AU180" s="17">
        <f t="shared" si="56"/>
        <v>2.0492429484241757E-3</v>
      </c>
      <c r="AV180" s="17">
        <v>2.5000000000000022E-3</v>
      </c>
      <c r="AW180" s="4"/>
      <c r="AX180" s="16">
        <v>618770.70999624999</v>
      </c>
      <c r="AY180" s="16">
        <f t="shared" si="57"/>
        <v>1268.011514151236</v>
      </c>
      <c r="AZ180" s="17">
        <f t="shared" si="58"/>
        <v>2.0492429484241757E-3</v>
      </c>
      <c r="BA180" s="17">
        <v>2.5000000000000022E-3</v>
      </c>
      <c r="BB180" s="4"/>
      <c r="BC180" s="18">
        <f t="shared" si="59"/>
        <v>0</v>
      </c>
      <c r="BD180" s="4"/>
    </row>
    <row r="181" spans="1:56" x14ac:dyDescent="0.3">
      <c r="A181" s="2">
        <v>8912003</v>
      </c>
      <c r="B181" s="2" t="s">
        <v>62</v>
      </c>
      <c r="C181" s="2">
        <v>8912003</v>
      </c>
      <c r="D181" s="2" t="s">
        <v>105</v>
      </c>
      <c r="E181" s="9">
        <v>982860.08114000002</v>
      </c>
      <c r="G181" s="16">
        <v>967815.36198874237</v>
      </c>
      <c r="H181" s="4"/>
      <c r="I181" s="16">
        <v>969959.15515500004</v>
      </c>
      <c r="J181" s="16">
        <f t="shared" si="40"/>
        <v>2143.7931662576739</v>
      </c>
      <c r="K181" s="17">
        <f t="shared" si="41"/>
        <v>2.2101891145252343E-3</v>
      </c>
      <c r="L181" s="17">
        <v>2.5000000000000022E-3</v>
      </c>
      <c r="M181" s="4"/>
      <c r="N181" s="16">
        <v>969959.15515500004</v>
      </c>
      <c r="O181" s="16">
        <f t="shared" si="42"/>
        <v>2143.7931662576739</v>
      </c>
      <c r="P181" s="17">
        <f t="shared" si="43"/>
        <v>2.2101891145252343E-3</v>
      </c>
      <c r="Q181" s="17">
        <v>2.5000000000000022E-3</v>
      </c>
      <c r="R181" s="4"/>
      <c r="S181" s="18">
        <f t="shared" si="44"/>
        <v>0</v>
      </c>
      <c r="T181" s="4"/>
      <c r="U181" s="16">
        <v>972102.94831000001</v>
      </c>
      <c r="V181" s="16">
        <f t="shared" si="45"/>
        <v>4287.5863212576369</v>
      </c>
      <c r="W181" s="17">
        <f t="shared" si="46"/>
        <v>4.410629891321286E-3</v>
      </c>
      <c r="X181" s="17">
        <v>5.0000000000000044E-3</v>
      </c>
      <c r="Y181" s="4"/>
      <c r="Z181" s="16">
        <v>972102.94831000012</v>
      </c>
      <c r="AA181" s="16">
        <f t="shared" si="47"/>
        <v>4287.5863212577533</v>
      </c>
      <c r="AB181" s="17">
        <f t="shared" si="48"/>
        <v>4.4106298913214048E-3</v>
      </c>
      <c r="AC181" s="17">
        <v>5.0000000000000044E-3</v>
      </c>
      <c r="AD181" s="4"/>
      <c r="AE181" s="18">
        <f t="shared" si="49"/>
        <v>0</v>
      </c>
      <c r="AF181" s="4"/>
      <c r="AG181" s="16">
        <v>969959.15515500004</v>
      </c>
      <c r="AH181" s="16">
        <f t="shared" si="50"/>
        <v>2143.7931662576739</v>
      </c>
      <c r="AI181" s="17">
        <f t="shared" si="51"/>
        <v>2.2101891145252343E-3</v>
      </c>
      <c r="AJ181" s="17">
        <v>2.5000000000000022E-3</v>
      </c>
      <c r="AK181" s="4"/>
      <c r="AL181" s="16">
        <v>969959.15515500004</v>
      </c>
      <c r="AM181" s="16">
        <f t="shared" si="52"/>
        <v>2143.7931662576739</v>
      </c>
      <c r="AN181" s="17">
        <f t="shared" si="53"/>
        <v>2.2101891145252343E-3</v>
      </c>
      <c r="AO181" s="17">
        <v>2.5000000000000022E-3</v>
      </c>
      <c r="AP181" s="4"/>
      <c r="AQ181" s="18">
        <f t="shared" si="54"/>
        <v>0</v>
      </c>
      <c r="AR181" s="4"/>
      <c r="AS181" s="16">
        <v>969959.15515500004</v>
      </c>
      <c r="AT181" s="16">
        <f t="shared" si="55"/>
        <v>2143.7931662576739</v>
      </c>
      <c r="AU181" s="17">
        <f t="shared" si="56"/>
        <v>2.2101891145252343E-3</v>
      </c>
      <c r="AV181" s="17">
        <v>2.5000000000000022E-3</v>
      </c>
      <c r="AW181" s="4"/>
      <c r="AX181" s="16">
        <v>969959.15515500004</v>
      </c>
      <c r="AY181" s="16">
        <f t="shared" si="57"/>
        <v>2143.7931662576739</v>
      </c>
      <c r="AZ181" s="17">
        <f t="shared" si="58"/>
        <v>2.2101891145252343E-3</v>
      </c>
      <c r="BA181" s="17">
        <v>2.5000000000000022E-3</v>
      </c>
      <c r="BB181" s="4"/>
      <c r="BC181" s="18">
        <f t="shared" si="59"/>
        <v>0</v>
      </c>
      <c r="BD181" s="4"/>
    </row>
    <row r="182" spans="1:56" x14ac:dyDescent="0.3">
      <c r="A182" s="2">
        <v>8912228</v>
      </c>
      <c r="B182" s="2" t="s">
        <v>199</v>
      </c>
      <c r="C182" s="2">
        <v>8912228</v>
      </c>
      <c r="D182" s="2" t="s">
        <v>105</v>
      </c>
      <c r="E182" s="9">
        <v>1109499.44444</v>
      </c>
      <c r="G182" s="16">
        <v>1089284.0987579734</v>
      </c>
      <c r="H182" s="4"/>
      <c r="I182" s="16">
        <v>1091731.5637970001</v>
      </c>
      <c r="J182" s="16">
        <f t="shared" si="40"/>
        <v>2447.4650390266906</v>
      </c>
      <c r="K182" s="17">
        <f t="shared" si="41"/>
        <v>2.2418194363772923E-3</v>
      </c>
      <c r="L182" s="17">
        <v>2.5000000000000022E-3</v>
      </c>
      <c r="M182" s="4"/>
      <c r="N182" s="16">
        <v>1091731.5637970001</v>
      </c>
      <c r="O182" s="16">
        <f t="shared" si="42"/>
        <v>2447.4650390266906</v>
      </c>
      <c r="P182" s="17">
        <f t="shared" si="43"/>
        <v>2.2418194363772923E-3</v>
      </c>
      <c r="Q182" s="17">
        <v>2.5000000000000022E-3</v>
      </c>
      <c r="R182" s="4"/>
      <c r="S182" s="18">
        <f t="shared" si="44"/>
        <v>0</v>
      </c>
      <c r="T182" s="4"/>
      <c r="U182" s="16">
        <v>1094179.0287939999</v>
      </c>
      <c r="V182" s="16">
        <f t="shared" si="45"/>
        <v>4894.9300360265188</v>
      </c>
      <c r="W182" s="17">
        <f t="shared" si="46"/>
        <v>4.4736098090105902E-3</v>
      </c>
      <c r="X182" s="17">
        <v>5.0000000000000044E-3</v>
      </c>
      <c r="Y182" s="4"/>
      <c r="Z182" s="16">
        <v>1094179.0287939999</v>
      </c>
      <c r="AA182" s="16">
        <f t="shared" si="47"/>
        <v>4894.9300360265188</v>
      </c>
      <c r="AB182" s="17">
        <f t="shared" si="48"/>
        <v>4.4736098090105902E-3</v>
      </c>
      <c r="AC182" s="17">
        <v>4.9999999999999975E-3</v>
      </c>
      <c r="AD182" s="4"/>
      <c r="AE182" s="18">
        <f t="shared" si="49"/>
        <v>0</v>
      </c>
      <c r="AF182" s="4"/>
      <c r="AG182" s="16">
        <v>1091731.5637969999</v>
      </c>
      <c r="AH182" s="16">
        <f t="shared" si="50"/>
        <v>2447.4650390264578</v>
      </c>
      <c r="AI182" s="17">
        <f t="shared" si="51"/>
        <v>2.2418194363770794E-3</v>
      </c>
      <c r="AJ182" s="17">
        <v>2.4999999999999988E-3</v>
      </c>
      <c r="AK182" s="4"/>
      <c r="AL182" s="16">
        <v>1091731.5637969999</v>
      </c>
      <c r="AM182" s="16">
        <f t="shared" si="52"/>
        <v>2447.4650390264578</v>
      </c>
      <c r="AN182" s="17">
        <f t="shared" si="53"/>
        <v>2.2418194363770794E-3</v>
      </c>
      <c r="AO182" s="17">
        <v>2.4999999999999988E-3</v>
      </c>
      <c r="AP182" s="4"/>
      <c r="AQ182" s="18">
        <f t="shared" si="54"/>
        <v>0</v>
      </c>
      <c r="AR182" s="4"/>
      <c r="AS182" s="16">
        <v>1092000</v>
      </c>
      <c r="AT182" s="16">
        <f t="shared" si="55"/>
        <v>2715.9012420265935</v>
      </c>
      <c r="AU182" s="17">
        <f t="shared" si="56"/>
        <v>2.4870890494749025E-3</v>
      </c>
      <c r="AV182" s="17">
        <v>2.5000000000000001E-3</v>
      </c>
      <c r="AW182" s="4"/>
      <c r="AX182" s="16">
        <v>1092000</v>
      </c>
      <c r="AY182" s="16">
        <f t="shared" si="57"/>
        <v>2715.9012420265935</v>
      </c>
      <c r="AZ182" s="17">
        <f t="shared" si="58"/>
        <v>2.4870890494749025E-3</v>
      </c>
      <c r="BA182" s="17">
        <v>2.5000000000000001E-3</v>
      </c>
      <c r="BB182" s="4"/>
      <c r="BC182" s="18">
        <f t="shared" si="59"/>
        <v>0</v>
      </c>
      <c r="BD182" s="4"/>
    </row>
    <row r="183" spans="1:56" x14ac:dyDescent="0.3">
      <c r="A183" s="2">
        <v>8912120</v>
      </c>
      <c r="B183" s="2" t="s">
        <v>4</v>
      </c>
      <c r="C183" s="2">
        <v>8912120</v>
      </c>
      <c r="D183" s="2" t="s">
        <v>105</v>
      </c>
      <c r="E183" s="9">
        <v>968204.82224000001</v>
      </c>
      <c r="G183" s="16">
        <v>930713.44805001316</v>
      </c>
      <c r="H183" s="4"/>
      <c r="I183" s="16">
        <v>932764.48647024995</v>
      </c>
      <c r="J183" s="16">
        <f t="shared" si="40"/>
        <v>2051.0384202367859</v>
      </c>
      <c r="K183" s="17">
        <f t="shared" si="41"/>
        <v>2.1988813360576016E-3</v>
      </c>
      <c r="L183" s="17">
        <v>2.5000000000000001E-3</v>
      </c>
      <c r="M183" s="4"/>
      <c r="N183" s="16">
        <v>932764.48647025006</v>
      </c>
      <c r="O183" s="16">
        <f t="shared" si="42"/>
        <v>2051.0384202369023</v>
      </c>
      <c r="P183" s="17">
        <f t="shared" si="43"/>
        <v>2.1988813360577261E-3</v>
      </c>
      <c r="Q183" s="17">
        <v>2.5000000000000001E-3</v>
      </c>
      <c r="R183" s="4"/>
      <c r="S183" s="18">
        <f t="shared" si="44"/>
        <v>0</v>
      </c>
      <c r="T183" s="4"/>
      <c r="U183" s="16">
        <v>934815.52484049997</v>
      </c>
      <c r="V183" s="16">
        <f t="shared" si="45"/>
        <v>4102.0767904868117</v>
      </c>
      <c r="W183" s="17">
        <f t="shared" si="46"/>
        <v>4.3881136774945153E-3</v>
      </c>
      <c r="X183" s="17">
        <v>5.0000000000000001E-3</v>
      </c>
      <c r="Y183" s="4"/>
      <c r="Z183" s="16">
        <v>934815.52484049997</v>
      </c>
      <c r="AA183" s="16">
        <f t="shared" si="47"/>
        <v>4102.0767904868117</v>
      </c>
      <c r="AB183" s="17">
        <f t="shared" si="48"/>
        <v>4.3881136774945153E-3</v>
      </c>
      <c r="AC183" s="17">
        <v>5.000000000000001E-3</v>
      </c>
      <c r="AD183" s="4"/>
      <c r="AE183" s="18">
        <f t="shared" si="49"/>
        <v>0</v>
      </c>
      <c r="AF183" s="4"/>
      <c r="AG183" s="16">
        <v>932764.48647024995</v>
      </c>
      <c r="AH183" s="16">
        <f t="shared" si="50"/>
        <v>2051.0384202367859</v>
      </c>
      <c r="AI183" s="17">
        <f t="shared" si="51"/>
        <v>2.1988813360576016E-3</v>
      </c>
      <c r="AJ183" s="17">
        <v>2.5000000000000001E-3</v>
      </c>
      <c r="AK183" s="4"/>
      <c r="AL183" s="16">
        <v>932764.48647025006</v>
      </c>
      <c r="AM183" s="16">
        <f t="shared" si="52"/>
        <v>2051.0384202369023</v>
      </c>
      <c r="AN183" s="17">
        <f t="shared" si="53"/>
        <v>2.1988813360577261E-3</v>
      </c>
      <c r="AO183" s="17">
        <v>2.5000000000000001E-3</v>
      </c>
      <c r="AP183" s="4"/>
      <c r="AQ183" s="18">
        <f t="shared" si="54"/>
        <v>0</v>
      </c>
      <c r="AR183" s="4"/>
      <c r="AS183" s="16">
        <v>932764.48647024995</v>
      </c>
      <c r="AT183" s="16">
        <f t="shared" si="55"/>
        <v>2051.0384202367859</v>
      </c>
      <c r="AU183" s="17">
        <f t="shared" si="56"/>
        <v>2.1988813360576016E-3</v>
      </c>
      <c r="AV183" s="17">
        <v>2.5000000000000001E-3</v>
      </c>
      <c r="AW183" s="4"/>
      <c r="AX183" s="16">
        <v>932764.48647025006</v>
      </c>
      <c r="AY183" s="16">
        <f t="shared" si="57"/>
        <v>2051.0384202369023</v>
      </c>
      <c r="AZ183" s="17">
        <f t="shared" si="58"/>
        <v>2.1988813360577261E-3</v>
      </c>
      <c r="BA183" s="17">
        <v>2.5000000000000001E-3</v>
      </c>
      <c r="BB183" s="4"/>
      <c r="BC183" s="18">
        <f t="shared" si="59"/>
        <v>0</v>
      </c>
      <c r="BD183" s="4"/>
    </row>
    <row r="184" spans="1:56" x14ac:dyDescent="0.3">
      <c r="A184" s="2">
        <v>8912779</v>
      </c>
      <c r="B184" s="2" t="s">
        <v>234</v>
      </c>
      <c r="C184" s="2">
        <v>8912779</v>
      </c>
      <c r="D184" s="2" t="s">
        <v>105</v>
      </c>
      <c r="E184" s="9">
        <v>230641.92236999999</v>
      </c>
      <c r="G184" s="16">
        <v>222677.26496041357</v>
      </c>
      <c r="H184" s="4"/>
      <c r="I184" s="16">
        <v>223913.43571390002</v>
      </c>
      <c r="J184" s="16">
        <f t="shared" si="40"/>
        <v>1236.1707534864545</v>
      </c>
      <c r="K184" s="17">
        <f t="shared" si="41"/>
        <v>5.5207529175066647E-3</v>
      </c>
      <c r="L184" s="17">
        <v>1.1000000000000003E-2</v>
      </c>
      <c r="M184" s="4"/>
      <c r="N184" s="16">
        <v>223913.43571390002</v>
      </c>
      <c r="O184" s="16">
        <f t="shared" si="42"/>
        <v>1236.1707534864545</v>
      </c>
      <c r="P184" s="17">
        <f t="shared" si="43"/>
        <v>5.5207529175066647E-3</v>
      </c>
      <c r="Q184" s="17">
        <v>1.1000000000000003E-2</v>
      </c>
      <c r="R184" s="4"/>
      <c r="S184" s="18">
        <f t="shared" si="44"/>
        <v>0</v>
      </c>
      <c r="T184" s="4"/>
      <c r="U184" s="16">
        <v>223239.16072450002</v>
      </c>
      <c r="V184" s="16">
        <f t="shared" si="45"/>
        <v>561.89576408645371</v>
      </c>
      <c r="W184" s="17">
        <f t="shared" si="46"/>
        <v>2.5170125271161119E-3</v>
      </c>
      <c r="X184" s="17">
        <v>4.9999999999999975E-3</v>
      </c>
      <c r="Y184" s="4"/>
      <c r="Z184" s="16">
        <v>223239.16072450002</v>
      </c>
      <c r="AA184" s="16">
        <f t="shared" si="47"/>
        <v>561.89576408645371</v>
      </c>
      <c r="AB184" s="17">
        <f t="shared" si="48"/>
        <v>2.5170125271161119E-3</v>
      </c>
      <c r="AC184" s="17">
        <v>4.9999999999999975E-3</v>
      </c>
      <c r="AD184" s="4"/>
      <c r="AE184" s="18">
        <f t="shared" si="49"/>
        <v>0</v>
      </c>
      <c r="AF184" s="4"/>
      <c r="AG184" s="16">
        <v>223801.056549</v>
      </c>
      <c r="AH184" s="16">
        <f t="shared" si="50"/>
        <v>1123.791588586435</v>
      </c>
      <c r="AI184" s="17">
        <f t="shared" si="51"/>
        <v>5.0213864309455883E-3</v>
      </c>
      <c r="AJ184" s="17">
        <v>1.0000000000000002E-2</v>
      </c>
      <c r="AK184" s="4"/>
      <c r="AL184" s="16">
        <v>223801.056549</v>
      </c>
      <c r="AM184" s="16">
        <f t="shared" si="52"/>
        <v>1123.791588586435</v>
      </c>
      <c r="AN184" s="17">
        <f t="shared" si="53"/>
        <v>5.0213864309455883E-3</v>
      </c>
      <c r="AO184" s="17">
        <v>1.0000000000000002E-2</v>
      </c>
      <c r="AP184" s="4"/>
      <c r="AQ184" s="18">
        <f t="shared" si="54"/>
        <v>0</v>
      </c>
      <c r="AR184" s="4"/>
      <c r="AS184" s="16">
        <v>222958.21281225001</v>
      </c>
      <c r="AT184" s="16">
        <f t="shared" si="55"/>
        <v>280.94785183644854</v>
      </c>
      <c r="AU184" s="17">
        <f t="shared" si="56"/>
        <v>1.2600919620441647E-3</v>
      </c>
      <c r="AV184" s="17">
        <v>2.5000000000000022E-3</v>
      </c>
      <c r="AW184" s="4"/>
      <c r="AX184" s="16">
        <v>222958.21281225001</v>
      </c>
      <c r="AY184" s="16">
        <f t="shared" si="57"/>
        <v>280.94785183644854</v>
      </c>
      <c r="AZ184" s="17">
        <f t="shared" si="58"/>
        <v>1.2600919620441647E-3</v>
      </c>
      <c r="BA184" s="17">
        <v>2.5000000000000022E-3</v>
      </c>
      <c r="BB184" s="4"/>
      <c r="BC184" s="18">
        <f t="shared" si="59"/>
        <v>0</v>
      </c>
      <c r="BD184" s="4"/>
    </row>
    <row r="185" spans="1:56" x14ac:dyDescent="0.3">
      <c r="A185" s="2">
        <v>8912802</v>
      </c>
      <c r="B185" s="2" t="s">
        <v>30</v>
      </c>
      <c r="C185" s="2">
        <v>8912802</v>
      </c>
      <c r="D185" s="2" t="s">
        <v>105</v>
      </c>
      <c r="E185" s="9">
        <v>805866.38364000001</v>
      </c>
      <c r="G185" s="16">
        <v>787250.65028328507</v>
      </c>
      <c r="H185" s="4"/>
      <c r="I185" s="16">
        <v>788943.03167575016</v>
      </c>
      <c r="J185" s="16">
        <f t="shared" si="40"/>
        <v>1692.3813924650894</v>
      </c>
      <c r="K185" s="17">
        <f t="shared" si="41"/>
        <v>2.1451249640552575E-3</v>
      </c>
      <c r="L185" s="17">
        <v>2.5000000000000022E-3</v>
      </c>
      <c r="M185" s="4"/>
      <c r="N185" s="16">
        <v>788943.03167575016</v>
      </c>
      <c r="O185" s="16">
        <f t="shared" si="42"/>
        <v>1692.3813924650894</v>
      </c>
      <c r="P185" s="17">
        <f t="shared" si="43"/>
        <v>2.1451249640552575E-3</v>
      </c>
      <c r="Q185" s="17">
        <v>2.5000000000000022E-3</v>
      </c>
      <c r="R185" s="4"/>
      <c r="S185" s="18">
        <f t="shared" si="44"/>
        <v>0</v>
      </c>
      <c r="T185" s="4"/>
      <c r="U185" s="16">
        <v>790635.4130515001</v>
      </c>
      <c r="V185" s="16">
        <f t="shared" si="45"/>
        <v>3384.7627682150342</v>
      </c>
      <c r="W185" s="17">
        <f t="shared" si="46"/>
        <v>4.2810664844259369E-3</v>
      </c>
      <c r="X185" s="17">
        <v>4.9999999999999975E-3</v>
      </c>
      <c r="Y185" s="4"/>
      <c r="Z185" s="16">
        <v>790635.4130515001</v>
      </c>
      <c r="AA185" s="16">
        <f t="shared" si="47"/>
        <v>3384.7627682150342</v>
      </c>
      <c r="AB185" s="17">
        <f t="shared" si="48"/>
        <v>4.2810664844259369E-3</v>
      </c>
      <c r="AC185" s="17">
        <v>4.9999999999999975E-3</v>
      </c>
      <c r="AD185" s="4"/>
      <c r="AE185" s="18">
        <f t="shared" si="49"/>
        <v>0</v>
      </c>
      <c r="AF185" s="4"/>
      <c r="AG185" s="16">
        <v>788943.03167575016</v>
      </c>
      <c r="AH185" s="16">
        <f t="shared" si="50"/>
        <v>1692.3813924650894</v>
      </c>
      <c r="AI185" s="17">
        <f t="shared" si="51"/>
        <v>2.1451249640552575E-3</v>
      </c>
      <c r="AJ185" s="17">
        <v>2.5000000000000022E-3</v>
      </c>
      <c r="AK185" s="4"/>
      <c r="AL185" s="16">
        <v>788943.03167575016</v>
      </c>
      <c r="AM185" s="16">
        <f t="shared" si="52"/>
        <v>1692.3813924650894</v>
      </c>
      <c r="AN185" s="17">
        <f t="shared" si="53"/>
        <v>2.1451249640552575E-3</v>
      </c>
      <c r="AO185" s="17">
        <v>2.5000000000000022E-3</v>
      </c>
      <c r="AP185" s="4"/>
      <c r="AQ185" s="18">
        <f t="shared" si="54"/>
        <v>0</v>
      </c>
      <c r="AR185" s="4"/>
      <c r="AS185" s="16">
        <v>788943.03167575016</v>
      </c>
      <c r="AT185" s="16">
        <f t="shared" si="55"/>
        <v>1692.3813924650894</v>
      </c>
      <c r="AU185" s="17">
        <f t="shared" si="56"/>
        <v>2.1451249640552575E-3</v>
      </c>
      <c r="AV185" s="17">
        <v>2.5000000000000022E-3</v>
      </c>
      <c r="AW185" s="4"/>
      <c r="AX185" s="16">
        <v>788943.03167575016</v>
      </c>
      <c r="AY185" s="16">
        <f t="shared" si="57"/>
        <v>1692.3813924650894</v>
      </c>
      <c r="AZ185" s="17">
        <f t="shared" si="58"/>
        <v>2.1451249640552575E-3</v>
      </c>
      <c r="BA185" s="17">
        <v>2.5000000000000022E-3</v>
      </c>
      <c r="BB185" s="4"/>
      <c r="BC185" s="18">
        <f t="shared" si="59"/>
        <v>0</v>
      </c>
      <c r="BD185" s="4"/>
    </row>
    <row r="186" spans="1:56" x14ac:dyDescent="0.3">
      <c r="A186" s="2">
        <v>8914010</v>
      </c>
      <c r="B186" s="2" t="s">
        <v>86</v>
      </c>
      <c r="C186" s="2">
        <v>8914010</v>
      </c>
      <c r="D186" s="2" t="s">
        <v>106</v>
      </c>
      <c r="E186" s="9">
        <v>3789846.2369300001</v>
      </c>
      <c r="G186" s="16">
        <v>3599347.6221885094</v>
      </c>
      <c r="H186" s="4"/>
      <c r="I186" s="16">
        <v>3637727.1669442006</v>
      </c>
      <c r="J186" s="16">
        <f t="shared" si="40"/>
        <v>38379.544755691197</v>
      </c>
      <c r="K186" s="17">
        <f t="shared" si="41"/>
        <v>1.0550418707715004E-2</v>
      </c>
      <c r="L186" s="17">
        <v>1.1000000000000003E-2</v>
      </c>
      <c r="M186" s="4"/>
      <c r="N186" s="16">
        <v>3637727.1669442006</v>
      </c>
      <c r="O186" s="16">
        <f t="shared" si="42"/>
        <v>38379.544755691197</v>
      </c>
      <c r="P186" s="17">
        <f t="shared" si="43"/>
        <v>1.0550418707715004E-2</v>
      </c>
      <c r="Q186" s="17">
        <v>1.1000000000000003E-2</v>
      </c>
      <c r="R186" s="4"/>
      <c r="S186" s="18">
        <f t="shared" si="44"/>
        <v>0</v>
      </c>
      <c r="T186" s="4"/>
      <c r="U186" s="16">
        <v>3616792.8698110003</v>
      </c>
      <c r="V186" s="16">
        <f t="shared" si="45"/>
        <v>17445.247622490861</v>
      </c>
      <c r="W186" s="17">
        <f t="shared" si="46"/>
        <v>4.8234024591522935E-3</v>
      </c>
      <c r="X186" s="17">
        <v>4.9999999999999975E-3</v>
      </c>
      <c r="Y186" s="4"/>
      <c r="Z186" s="16">
        <v>3616792.8698110003</v>
      </c>
      <c r="AA186" s="16">
        <f t="shared" si="47"/>
        <v>17445.247622490861</v>
      </c>
      <c r="AB186" s="17">
        <f t="shared" si="48"/>
        <v>4.8234024591522935E-3</v>
      </c>
      <c r="AC186" s="17">
        <v>4.9999999999999975E-3</v>
      </c>
      <c r="AD186" s="4"/>
      <c r="AE186" s="18">
        <f t="shared" si="49"/>
        <v>0</v>
      </c>
      <c r="AF186" s="4"/>
      <c r="AG186" s="16">
        <v>3634238.1174220005</v>
      </c>
      <c r="AH186" s="16">
        <f t="shared" si="50"/>
        <v>34890.495233491063</v>
      </c>
      <c r="AI186" s="17">
        <f t="shared" si="51"/>
        <v>9.6004978502182304E-3</v>
      </c>
      <c r="AJ186" s="17">
        <v>1.0000000000000002E-2</v>
      </c>
      <c r="AK186" s="4"/>
      <c r="AL186" s="16">
        <v>3634238.1174220005</v>
      </c>
      <c r="AM186" s="16">
        <f t="shared" si="52"/>
        <v>34890.495233491063</v>
      </c>
      <c r="AN186" s="17">
        <f t="shared" si="53"/>
        <v>9.6004978502182304E-3</v>
      </c>
      <c r="AO186" s="17">
        <v>1.0000000000000002E-2</v>
      </c>
      <c r="AP186" s="4"/>
      <c r="AQ186" s="18">
        <f t="shared" si="54"/>
        <v>0</v>
      </c>
      <c r="AR186" s="4"/>
      <c r="AS186" s="16">
        <v>3608070.2460055007</v>
      </c>
      <c r="AT186" s="16">
        <f t="shared" si="55"/>
        <v>8722.6238169912249</v>
      </c>
      <c r="AU186" s="17">
        <f t="shared" si="56"/>
        <v>2.4175315950813467E-3</v>
      </c>
      <c r="AV186" s="17">
        <v>2.5000000000000022E-3</v>
      </c>
      <c r="AW186" s="4"/>
      <c r="AX186" s="16">
        <v>3608070.2460055007</v>
      </c>
      <c r="AY186" s="16">
        <f t="shared" si="57"/>
        <v>8722.6238169912249</v>
      </c>
      <c r="AZ186" s="17">
        <f t="shared" si="58"/>
        <v>2.4175315950813467E-3</v>
      </c>
      <c r="BA186" s="17">
        <v>2.5000000000000022E-3</v>
      </c>
      <c r="BB186" s="4"/>
      <c r="BC186" s="18">
        <f t="shared" si="59"/>
        <v>0</v>
      </c>
      <c r="BD186" s="4"/>
    </row>
    <row r="187" spans="1:56" x14ac:dyDescent="0.3">
      <c r="A187" s="2">
        <v>8912781</v>
      </c>
      <c r="B187" s="2" t="s">
        <v>235</v>
      </c>
      <c r="C187" s="2">
        <v>8912781</v>
      </c>
      <c r="D187" s="2" t="s">
        <v>105</v>
      </c>
      <c r="E187" s="9">
        <v>477218.27937</v>
      </c>
      <c r="G187" s="16">
        <v>445226.90347871417</v>
      </c>
      <c r="H187" s="4"/>
      <c r="I187" s="16">
        <v>446021.72077911044</v>
      </c>
      <c r="J187" s="16">
        <f t="shared" si="40"/>
        <v>794.81730039627291</v>
      </c>
      <c r="K187" s="17">
        <f t="shared" si="41"/>
        <v>1.7820147839613877E-3</v>
      </c>
      <c r="L187" s="17">
        <v>2.5000000000000001E-3</v>
      </c>
      <c r="M187" s="4"/>
      <c r="N187" s="16">
        <v>446021.7207791105</v>
      </c>
      <c r="O187" s="16">
        <f t="shared" si="42"/>
        <v>794.81730039633112</v>
      </c>
      <c r="P187" s="17">
        <f t="shared" si="43"/>
        <v>1.782014783961518E-3</v>
      </c>
      <c r="Q187" s="17">
        <v>2.5000000000000005E-3</v>
      </c>
      <c r="R187" s="4"/>
      <c r="S187" s="18">
        <f t="shared" si="44"/>
        <v>0</v>
      </c>
      <c r="T187" s="4"/>
      <c r="U187" s="16">
        <v>446816.53805822093</v>
      </c>
      <c r="V187" s="16">
        <f t="shared" si="45"/>
        <v>1589.6345795067609</v>
      </c>
      <c r="W187" s="17">
        <f t="shared" si="46"/>
        <v>3.5576896647895092E-3</v>
      </c>
      <c r="X187" s="17">
        <v>5.0000000000000001E-3</v>
      </c>
      <c r="Y187" s="4"/>
      <c r="Z187" s="16">
        <v>446816.53805822093</v>
      </c>
      <c r="AA187" s="16">
        <f t="shared" si="47"/>
        <v>1589.6345795067609</v>
      </c>
      <c r="AB187" s="17">
        <f t="shared" si="48"/>
        <v>3.5576896647895092E-3</v>
      </c>
      <c r="AC187" s="17">
        <v>5.0000000000000001E-3</v>
      </c>
      <c r="AD187" s="4"/>
      <c r="AE187" s="18">
        <f t="shared" si="49"/>
        <v>0</v>
      </c>
      <c r="AF187" s="4"/>
      <c r="AG187" s="16">
        <v>446021.72077911044</v>
      </c>
      <c r="AH187" s="16">
        <f t="shared" si="50"/>
        <v>794.81730039627291</v>
      </c>
      <c r="AI187" s="17">
        <f t="shared" si="51"/>
        <v>1.7820147839613877E-3</v>
      </c>
      <c r="AJ187" s="17">
        <v>2.5000000000000001E-3</v>
      </c>
      <c r="AK187" s="4"/>
      <c r="AL187" s="16">
        <v>446021.7207791105</v>
      </c>
      <c r="AM187" s="16">
        <f t="shared" si="52"/>
        <v>794.81730039633112</v>
      </c>
      <c r="AN187" s="17">
        <f t="shared" si="53"/>
        <v>1.782014783961518E-3</v>
      </c>
      <c r="AO187" s="17">
        <v>2.5000000000000005E-3</v>
      </c>
      <c r="AP187" s="4"/>
      <c r="AQ187" s="18">
        <f t="shared" si="54"/>
        <v>0</v>
      </c>
      <c r="AR187" s="4"/>
      <c r="AS187" s="16">
        <v>446021.72077911044</v>
      </c>
      <c r="AT187" s="16">
        <f t="shared" si="55"/>
        <v>794.81730039627291</v>
      </c>
      <c r="AU187" s="17">
        <f t="shared" si="56"/>
        <v>1.7820147839613877E-3</v>
      </c>
      <c r="AV187" s="17">
        <v>2.5000000000000001E-3</v>
      </c>
      <c r="AW187" s="4"/>
      <c r="AX187" s="16">
        <v>446021.7207791105</v>
      </c>
      <c r="AY187" s="16">
        <f t="shared" si="57"/>
        <v>794.81730039633112</v>
      </c>
      <c r="AZ187" s="17">
        <f t="shared" si="58"/>
        <v>1.782014783961518E-3</v>
      </c>
      <c r="BA187" s="17">
        <v>2.5000000000000005E-3</v>
      </c>
      <c r="BB187" s="4"/>
      <c r="BC187" s="18">
        <f t="shared" si="59"/>
        <v>0</v>
      </c>
      <c r="BD187" s="4"/>
    </row>
    <row r="188" spans="1:56" x14ac:dyDescent="0.3">
      <c r="A188" s="2">
        <v>8912784</v>
      </c>
      <c r="B188" s="2" t="s">
        <v>236</v>
      </c>
      <c r="C188" s="2">
        <v>8912784</v>
      </c>
      <c r="D188" s="2" t="s">
        <v>105</v>
      </c>
      <c r="E188" s="9">
        <v>773449.91624000005</v>
      </c>
      <c r="G188" s="16">
        <v>741217.50905282632</v>
      </c>
      <c r="H188" s="4"/>
      <c r="I188" s="16">
        <v>742794.80762274994</v>
      </c>
      <c r="J188" s="16">
        <f t="shared" si="40"/>
        <v>1577.298569923616</v>
      </c>
      <c r="K188" s="17">
        <f t="shared" si="41"/>
        <v>2.1234647223391649E-3</v>
      </c>
      <c r="L188" s="17">
        <v>2.5000000000000001E-3</v>
      </c>
      <c r="M188" s="4"/>
      <c r="N188" s="16">
        <v>742794.80762275006</v>
      </c>
      <c r="O188" s="16">
        <f t="shared" si="42"/>
        <v>1577.2985699237324</v>
      </c>
      <c r="P188" s="17">
        <f t="shared" si="43"/>
        <v>2.123464722339321E-3</v>
      </c>
      <c r="Q188" s="17">
        <v>2.5000000000000001E-3</v>
      </c>
      <c r="R188" s="4"/>
      <c r="S188" s="18">
        <f t="shared" si="44"/>
        <v>0</v>
      </c>
      <c r="T188" s="4"/>
      <c r="U188" s="16">
        <v>744372.10614549997</v>
      </c>
      <c r="V188" s="16">
        <f t="shared" si="45"/>
        <v>3154.5970926736481</v>
      </c>
      <c r="W188" s="17">
        <f t="shared" si="46"/>
        <v>4.2379302859812283E-3</v>
      </c>
      <c r="X188" s="17">
        <v>5.0000000000000001E-3</v>
      </c>
      <c r="Y188" s="4"/>
      <c r="Z188" s="16">
        <v>744372.10614549997</v>
      </c>
      <c r="AA188" s="16">
        <f t="shared" si="47"/>
        <v>3154.5970926736481</v>
      </c>
      <c r="AB188" s="17">
        <f t="shared" si="48"/>
        <v>4.2379302859812283E-3</v>
      </c>
      <c r="AC188" s="17">
        <v>5.000000000000001E-3</v>
      </c>
      <c r="AD188" s="4"/>
      <c r="AE188" s="18">
        <f t="shared" si="49"/>
        <v>0</v>
      </c>
      <c r="AF188" s="4"/>
      <c r="AG188" s="16">
        <v>742794.80762274994</v>
      </c>
      <c r="AH188" s="16">
        <f t="shared" si="50"/>
        <v>1577.298569923616</v>
      </c>
      <c r="AI188" s="17">
        <f t="shared" si="51"/>
        <v>2.1234647223391649E-3</v>
      </c>
      <c r="AJ188" s="17">
        <v>2.5000000000000001E-3</v>
      </c>
      <c r="AK188" s="4"/>
      <c r="AL188" s="16">
        <v>742794.80762275006</v>
      </c>
      <c r="AM188" s="16">
        <f t="shared" si="52"/>
        <v>1577.2985699237324</v>
      </c>
      <c r="AN188" s="17">
        <f t="shared" si="53"/>
        <v>2.123464722339321E-3</v>
      </c>
      <c r="AO188" s="17">
        <v>2.5000000000000001E-3</v>
      </c>
      <c r="AP188" s="4"/>
      <c r="AQ188" s="18">
        <f t="shared" si="54"/>
        <v>0</v>
      </c>
      <c r="AR188" s="4"/>
      <c r="AS188" s="16">
        <v>742794.80762274994</v>
      </c>
      <c r="AT188" s="16">
        <f t="shared" si="55"/>
        <v>1577.298569923616</v>
      </c>
      <c r="AU188" s="17">
        <f t="shared" si="56"/>
        <v>2.1234647223391649E-3</v>
      </c>
      <c r="AV188" s="17">
        <v>2.5000000000000001E-3</v>
      </c>
      <c r="AW188" s="4"/>
      <c r="AX188" s="16">
        <v>742794.80762275006</v>
      </c>
      <c r="AY188" s="16">
        <f t="shared" si="57"/>
        <v>1577.2985699237324</v>
      </c>
      <c r="AZ188" s="17">
        <f t="shared" si="58"/>
        <v>2.123464722339321E-3</v>
      </c>
      <c r="BA188" s="17">
        <v>2.5000000000000001E-3</v>
      </c>
      <c r="BB188" s="4"/>
      <c r="BC188" s="18">
        <f t="shared" si="59"/>
        <v>0</v>
      </c>
      <c r="BD188" s="4"/>
    </row>
    <row r="189" spans="1:56" x14ac:dyDescent="0.3">
      <c r="A189" s="2">
        <v>8912934</v>
      </c>
      <c r="B189" s="2" t="s">
        <v>44</v>
      </c>
      <c r="C189" s="2">
        <v>8912934</v>
      </c>
      <c r="D189" s="2" t="s">
        <v>105</v>
      </c>
      <c r="E189" s="9">
        <v>1160014.56614</v>
      </c>
      <c r="G189" s="16">
        <v>1149958.3605466576</v>
      </c>
      <c r="H189" s="4"/>
      <c r="I189" s="16">
        <v>1152557.51115125</v>
      </c>
      <c r="J189" s="16">
        <f t="shared" si="40"/>
        <v>2599.1506045924034</v>
      </c>
      <c r="K189" s="17">
        <f t="shared" si="41"/>
        <v>2.25511575730065E-3</v>
      </c>
      <c r="L189" s="17">
        <v>2.5000000000000005E-3</v>
      </c>
      <c r="M189" s="4"/>
      <c r="N189" s="16">
        <v>1152557.51115125</v>
      </c>
      <c r="O189" s="16">
        <f t="shared" si="42"/>
        <v>2599.1506045924034</v>
      </c>
      <c r="P189" s="17">
        <f t="shared" si="43"/>
        <v>2.25511575730065E-3</v>
      </c>
      <c r="Q189" s="17">
        <v>2.5000000000000005E-3</v>
      </c>
      <c r="R189" s="4"/>
      <c r="S189" s="18">
        <f t="shared" si="44"/>
        <v>0</v>
      </c>
      <c r="T189" s="4"/>
      <c r="U189" s="16">
        <v>1155156.6618025</v>
      </c>
      <c r="V189" s="16">
        <f t="shared" si="45"/>
        <v>5198.301255842438</v>
      </c>
      <c r="W189" s="17">
        <f t="shared" si="46"/>
        <v>4.5000833460381359E-3</v>
      </c>
      <c r="X189" s="17">
        <v>4.9999999999999992E-3</v>
      </c>
      <c r="Y189" s="4"/>
      <c r="Z189" s="16">
        <v>1155156.6618024998</v>
      </c>
      <c r="AA189" s="16">
        <f t="shared" si="47"/>
        <v>5198.3012558422051</v>
      </c>
      <c r="AB189" s="17">
        <f t="shared" si="48"/>
        <v>4.5000833460379355E-3</v>
      </c>
      <c r="AC189" s="17">
        <v>4.9999999999999992E-3</v>
      </c>
      <c r="AD189" s="4"/>
      <c r="AE189" s="18">
        <f t="shared" si="49"/>
        <v>0</v>
      </c>
      <c r="AF189" s="4"/>
      <c r="AG189" s="16">
        <v>1152557.51115125</v>
      </c>
      <c r="AH189" s="16">
        <f t="shared" si="50"/>
        <v>2599.1506045924034</v>
      </c>
      <c r="AI189" s="17">
        <f t="shared" si="51"/>
        <v>2.25511575730065E-3</v>
      </c>
      <c r="AJ189" s="17">
        <v>2.5000000000000005E-3</v>
      </c>
      <c r="AK189" s="4"/>
      <c r="AL189" s="16">
        <v>1152557.51115125</v>
      </c>
      <c r="AM189" s="16">
        <f t="shared" si="52"/>
        <v>2599.1506045924034</v>
      </c>
      <c r="AN189" s="17">
        <f t="shared" si="53"/>
        <v>2.25511575730065E-3</v>
      </c>
      <c r="AO189" s="17">
        <v>2.5000000000000005E-3</v>
      </c>
      <c r="AP189" s="4"/>
      <c r="AQ189" s="18">
        <f t="shared" si="54"/>
        <v>0</v>
      </c>
      <c r="AR189" s="4"/>
      <c r="AS189" s="16">
        <v>1152557.51115125</v>
      </c>
      <c r="AT189" s="16">
        <f t="shared" si="55"/>
        <v>2599.1506045924034</v>
      </c>
      <c r="AU189" s="17">
        <f t="shared" si="56"/>
        <v>2.25511575730065E-3</v>
      </c>
      <c r="AV189" s="17">
        <v>2.5000000000000005E-3</v>
      </c>
      <c r="AW189" s="4"/>
      <c r="AX189" s="16">
        <v>1152557.51115125</v>
      </c>
      <c r="AY189" s="16">
        <f t="shared" si="57"/>
        <v>2599.1506045924034</v>
      </c>
      <c r="AZ189" s="17">
        <f t="shared" si="58"/>
        <v>2.25511575730065E-3</v>
      </c>
      <c r="BA189" s="17">
        <v>2.5000000000000005E-3</v>
      </c>
      <c r="BB189" s="4"/>
      <c r="BC189" s="18">
        <f t="shared" si="59"/>
        <v>0</v>
      </c>
      <c r="BD189" s="4"/>
    </row>
    <row r="190" spans="1:56" x14ac:dyDescent="0.3">
      <c r="A190" s="2">
        <v>8912913</v>
      </c>
      <c r="B190" s="2" t="s">
        <v>38</v>
      </c>
      <c r="C190" s="2">
        <v>8912913</v>
      </c>
      <c r="D190" s="2" t="s">
        <v>105</v>
      </c>
      <c r="E190" s="9">
        <v>1667440.8222400001</v>
      </c>
      <c r="G190" s="16">
        <v>1647414.931224765</v>
      </c>
      <c r="H190" s="4"/>
      <c r="I190" s="16">
        <v>1651257.723278</v>
      </c>
      <c r="J190" s="16">
        <f t="shared" si="40"/>
        <v>3842.7920532349963</v>
      </c>
      <c r="K190" s="17">
        <f t="shared" si="41"/>
        <v>2.3271909642345015E-3</v>
      </c>
      <c r="L190" s="17">
        <v>2.4999999999999988E-3</v>
      </c>
      <c r="M190" s="4"/>
      <c r="N190" s="16">
        <v>1651257.723278</v>
      </c>
      <c r="O190" s="16">
        <f t="shared" si="42"/>
        <v>3842.7920532349963</v>
      </c>
      <c r="P190" s="17">
        <f t="shared" si="43"/>
        <v>2.3271909642345015E-3</v>
      </c>
      <c r="Q190" s="17">
        <v>2.4999999999999988E-3</v>
      </c>
      <c r="R190" s="4"/>
      <c r="S190" s="18">
        <f t="shared" si="44"/>
        <v>0</v>
      </c>
      <c r="T190" s="4"/>
      <c r="U190" s="16">
        <v>1655100.515356</v>
      </c>
      <c r="V190" s="16">
        <f t="shared" si="45"/>
        <v>7685.584131235024</v>
      </c>
      <c r="W190" s="17">
        <f t="shared" si="46"/>
        <v>4.6435754565528073E-3</v>
      </c>
      <c r="X190" s="17">
        <v>5.000000000000001E-3</v>
      </c>
      <c r="Y190" s="4"/>
      <c r="Z190" s="16">
        <v>1655100.515356</v>
      </c>
      <c r="AA190" s="16">
        <f t="shared" si="47"/>
        <v>7685.584131235024</v>
      </c>
      <c r="AB190" s="17">
        <f t="shared" si="48"/>
        <v>4.6435754565528073E-3</v>
      </c>
      <c r="AC190" s="17">
        <v>5.000000000000001E-3</v>
      </c>
      <c r="AD190" s="4"/>
      <c r="AE190" s="18">
        <f t="shared" si="49"/>
        <v>0</v>
      </c>
      <c r="AF190" s="4"/>
      <c r="AG190" s="16">
        <v>1651257.723278</v>
      </c>
      <c r="AH190" s="16">
        <f t="shared" si="50"/>
        <v>3842.7920532349963</v>
      </c>
      <c r="AI190" s="17">
        <f t="shared" si="51"/>
        <v>2.3271909642345015E-3</v>
      </c>
      <c r="AJ190" s="17">
        <v>2.4999999999999988E-3</v>
      </c>
      <c r="AK190" s="4"/>
      <c r="AL190" s="16">
        <v>1651257.723278</v>
      </c>
      <c r="AM190" s="16">
        <f t="shared" si="52"/>
        <v>3842.7920532349963</v>
      </c>
      <c r="AN190" s="17">
        <f t="shared" si="53"/>
        <v>2.3271909642345015E-3</v>
      </c>
      <c r="AO190" s="17">
        <v>2.4999999999999988E-3</v>
      </c>
      <c r="AP190" s="4"/>
      <c r="AQ190" s="18">
        <f t="shared" si="54"/>
        <v>0</v>
      </c>
      <c r="AR190" s="4"/>
      <c r="AS190" s="16">
        <v>1651257.723278</v>
      </c>
      <c r="AT190" s="16">
        <f t="shared" si="55"/>
        <v>3842.7920532349963</v>
      </c>
      <c r="AU190" s="17">
        <f t="shared" si="56"/>
        <v>2.3271909642345015E-3</v>
      </c>
      <c r="AV190" s="17">
        <v>2.4999999999999988E-3</v>
      </c>
      <c r="AW190" s="4"/>
      <c r="AX190" s="16">
        <v>1651257.723278</v>
      </c>
      <c r="AY190" s="16">
        <f t="shared" si="57"/>
        <v>3842.7920532349963</v>
      </c>
      <c r="AZ190" s="17">
        <f t="shared" si="58"/>
        <v>2.3271909642345015E-3</v>
      </c>
      <c r="BA190" s="17">
        <v>2.4999999999999988E-3</v>
      </c>
      <c r="BB190" s="4"/>
      <c r="BC190" s="18">
        <f t="shared" si="59"/>
        <v>0</v>
      </c>
      <c r="BD190" s="4"/>
    </row>
    <row r="191" spans="1:56" x14ac:dyDescent="0.3">
      <c r="A191" s="2">
        <v>8913040</v>
      </c>
      <c r="B191" s="2" t="s">
        <v>260</v>
      </c>
      <c r="C191" s="2">
        <v>8913040</v>
      </c>
      <c r="D191" s="2" t="s">
        <v>105</v>
      </c>
      <c r="E191" s="9">
        <v>907436.53633999999</v>
      </c>
      <c r="G191" s="16">
        <v>897966.58461287548</v>
      </c>
      <c r="H191" s="4"/>
      <c r="I191" s="16">
        <v>906630.93793060002</v>
      </c>
      <c r="J191" s="16">
        <f t="shared" si="40"/>
        <v>8664.3533177245408</v>
      </c>
      <c r="K191" s="17">
        <f t="shared" si="41"/>
        <v>9.5566486375383009E-3</v>
      </c>
      <c r="L191" s="17">
        <v>1.1000000000000001E-2</v>
      </c>
      <c r="M191" s="4"/>
      <c r="N191" s="16">
        <v>905088.30589093512</v>
      </c>
      <c r="O191" s="16">
        <f t="shared" si="42"/>
        <v>7121.7212780596456</v>
      </c>
      <c r="P191" s="17">
        <f t="shared" si="43"/>
        <v>7.8685375025912951E-3</v>
      </c>
      <c r="Q191" s="17">
        <v>9.0415211858472493E-3</v>
      </c>
      <c r="R191" s="4"/>
      <c r="S191" s="18">
        <f t="shared" si="44"/>
        <v>-1542.6320396648953</v>
      </c>
      <c r="T191" s="4"/>
      <c r="U191" s="16">
        <v>901904.92702299997</v>
      </c>
      <c r="V191" s="16">
        <f t="shared" si="45"/>
        <v>3938.3424101244891</v>
      </c>
      <c r="W191" s="17">
        <f t="shared" si="46"/>
        <v>4.3666935306852532E-3</v>
      </c>
      <c r="X191" s="17">
        <v>4.9999999999999992E-3</v>
      </c>
      <c r="Y191" s="4"/>
      <c r="Z191" s="16">
        <v>901904.92702300008</v>
      </c>
      <c r="AA191" s="16">
        <f t="shared" si="47"/>
        <v>3938.3424101246055</v>
      </c>
      <c r="AB191" s="17">
        <f t="shared" si="48"/>
        <v>4.3666935306853815E-3</v>
      </c>
      <c r="AC191" s="17">
        <v>5.0000000000000001E-3</v>
      </c>
      <c r="AD191" s="4"/>
      <c r="AE191" s="18">
        <f t="shared" si="49"/>
        <v>0</v>
      </c>
      <c r="AF191" s="4"/>
      <c r="AG191" s="16">
        <v>905843.26944599999</v>
      </c>
      <c r="AH191" s="16">
        <f t="shared" si="50"/>
        <v>7876.6848331245128</v>
      </c>
      <c r="AI191" s="17">
        <f t="shared" si="51"/>
        <v>8.6954168549949855E-3</v>
      </c>
      <c r="AJ191" s="17">
        <v>0.01</v>
      </c>
      <c r="AK191" s="4"/>
      <c r="AL191" s="16">
        <v>905088.30589093512</v>
      </c>
      <c r="AM191" s="16">
        <f t="shared" si="52"/>
        <v>7121.7212780596456</v>
      </c>
      <c r="AN191" s="17">
        <f t="shared" si="53"/>
        <v>7.8685375025912951E-3</v>
      </c>
      <c r="AO191" s="17">
        <v>9.0415211858472493E-3</v>
      </c>
      <c r="AP191" s="4"/>
      <c r="AQ191" s="18">
        <f t="shared" si="54"/>
        <v>-754.96355506486725</v>
      </c>
      <c r="AR191" s="4"/>
      <c r="AS191" s="16">
        <v>899935.75581150001</v>
      </c>
      <c r="AT191" s="16">
        <f t="shared" si="55"/>
        <v>1969.1711986245355</v>
      </c>
      <c r="AU191" s="17">
        <f t="shared" si="56"/>
        <v>2.1881241920973268E-3</v>
      </c>
      <c r="AV191" s="17">
        <v>2.5000000000000005E-3</v>
      </c>
      <c r="AW191" s="4"/>
      <c r="AX191" s="16">
        <v>899935.75581150001</v>
      </c>
      <c r="AY191" s="16">
        <f t="shared" si="57"/>
        <v>1969.1711986245355</v>
      </c>
      <c r="AZ191" s="17">
        <f t="shared" si="58"/>
        <v>2.1881241920973268E-3</v>
      </c>
      <c r="BA191" s="17">
        <v>2.5000000000000005E-3</v>
      </c>
      <c r="BB191" s="4"/>
      <c r="BC191" s="18">
        <f t="shared" si="59"/>
        <v>0</v>
      </c>
      <c r="BD191" s="4"/>
    </row>
    <row r="192" spans="1:56" x14ac:dyDescent="0.3">
      <c r="A192" s="2">
        <v>8912796</v>
      </c>
      <c r="B192" s="2" t="s">
        <v>29</v>
      </c>
      <c r="C192" s="2">
        <v>8912796</v>
      </c>
      <c r="D192" s="2" t="s">
        <v>105</v>
      </c>
      <c r="E192" s="9">
        <v>742866.48263999994</v>
      </c>
      <c r="G192" s="16">
        <v>715619.39141338959</v>
      </c>
      <c r="H192" s="4"/>
      <c r="I192" s="16">
        <v>717132.69462849991</v>
      </c>
      <c r="J192" s="16">
        <f t="shared" si="40"/>
        <v>1513.3032151103253</v>
      </c>
      <c r="K192" s="17">
        <f t="shared" si="41"/>
        <v>2.1102136695835207E-3</v>
      </c>
      <c r="L192" s="17">
        <v>2.5000000000000022E-3</v>
      </c>
      <c r="M192" s="4"/>
      <c r="N192" s="16">
        <v>717132.69462850003</v>
      </c>
      <c r="O192" s="16">
        <f t="shared" si="42"/>
        <v>1513.3032151104417</v>
      </c>
      <c r="P192" s="17">
        <f t="shared" si="43"/>
        <v>2.1102136695836829E-3</v>
      </c>
      <c r="Q192" s="17">
        <v>2.5000000000000022E-3</v>
      </c>
      <c r="R192" s="4"/>
      <c r="S192" s="18">
        <f t="shared" si="44"/>
        <v>0</v>
      </c>
      <c r="T192" s="4"/>
      <c r="U192" s="16">
        <v>718645.99785699998</v>
      </c>
      <c r="V192" s="16">
        <f t="shared" si="45"/>
        <v>3026.6064436103916</v>
      </c>
      <c r="W192" s="17">
        <f t="shared" si="46"/>
        <v>4.21154010825319E-3</v>
      </c>
      <c r="X192" s="17">
        <v>4.9999999999999975E-3</v>
      </c>
      <c r="Y192" s="4"/>
      <c r="Z192" s="16">
        <v>718645.99785699998</v>
      </c>
      <c r="AA192" s="16">
        <f t="shared" si="47"/>
        <v>3026.6064436103916</v>
      </c>
      <c r="AB192" s="17">
        <f t="shared" si="48"/>
        <v>4.21154010825319E-3</v>
      </c>
      <c r="AC192" s="17">
        <v>4.9999999999999975E-3</v>
      </c>
      <c r="AD192" s="4"/>
      <c r="AE192" s="18">
        <f t="shared" si="49"/>
        <v>0</v>
      </c>
      <c r="AF192" s="4"/>
      <c r="AG192" s="16">
        <v>717132.69462849991</v>
      </c>
      <c r="AH192" s="16">
        <f t="shared" si="50"/>
        <v>1513.3032151103253</v>
      </c>
      <c r="AI192" s="17">
        <f t="shared" si="51"/>
        <v>2.1102136695835207E-3</v>
      </c>
      <c r="AJ192" s="17">
        <v>2.5000000000000022E-3</v>
      </c>
      <c r="AK192" s="4"/>
      <c r="AL192" s="16">
        <v>717132.69462850003</v>
      </c>
      <c r="AM192" s="16">
        <f t="shared" si="52"/>
        <v>1513.3032151104417</v>
      </c>
      <c r="AN192" s="17">
        <f t="shared" si="53"/>
        <v>2.1102136695836829E-3</v>
      </c>
      <c r="AO192" s="17">
        <v>2.5000000000000022E-3</v>
      </c>
      <c r="AP192" s="4"/>
      <c r="AQ192" s="18">
        <f t="shared" si="54"/>
        <v>0</v>
      </c>
      <c r="AR192" s="4"/>
      <c r="AS192" s="16">
        <v>717132.69462849991</v>
      </c>
      <c r="AT192" s="16">
        <f t="shared" si="55"/>
        <v>1513.3032151103253</v>
      </c>
      <c r="AU192" s="17">
        <f t="shared" si="56"/>
        <v>2.1102136695835207E-3</v>
      </c>
      <c r="AV192" s="17">
        <v>2.5000000000000022E-3</v>
      </c>
      <c r="AW192" s="4"/>
      <c r="AX192" s="16">
        <v>717132.69462850003</v>
      </c>
      <c r="AY192" s="16">
        <f t="shared" si="57"/>
        <v>1513.3032151104417</v>
      </c>
      <c r="AZ192" s="17">
        <f t="shared" si="58"/>
        <v>2.1102136695836829E-3</v>
      </c>
      <c r="BA192" s="17">
        <v>2.5000000000000022E-3</v>
      </c>
      <c r="BB192" s="4"/>
      <c r="BC192" s="18">
        <f t="shared" si="59"/>
        <v>0</v>
      </c>
      <c r="BD192" s="4"/>
    </row>
    <row r="193" spans="1:56" x14ac:dyDescent="0.3">
      <c r="A193" s="2">
        <v>8912176</v>
      </c>
      <c r="B193" s="2" t="s">
        <v>193</v>
      </c>
      <c r="C193" s="2">
        <v>8912176</v>
      </c>
      <c r="D193" s="2" t="s">
        <v>105</v>
      </c>
      <c r="E193" s="9">
        <v>484713.19277000002</v>
      </c>
      <c r="G193" s="16">
        <v>458527.56520375749</v>
      </c>
      <c r="H193" s="4"/>
      <c r="I193" s="16">
        <v>462358.08931719995</v>
      </c>
      <c r="J193" s="16">
        <f t="shared" si="40"/>
        <v>3830.5241134424577</v>
      </c>
      <c r="K193" s="17">
        <f t="shared" si="41"/>
        <v>8.2847563435070205E-3</v>
      </c>
      <c r="L193" s="17">
        <v>1.1000000000000003E-2</v>
      </c>
      <c r="M193" s="4"/>
      <c r="N193" s="16">
        <v>462358.08931720001</v>
      </c>
      <c r="O193" s="16">
        <f t="shared" si="42"/>
        <v>3830.524113442516</v>
      </c>
      <c r="P193" s="17">
        <f t="shared" si="43"/>
        <v>8.2847563435071454E-3</v>
      </c>
      <c r="Q193" s="17">
        <v>1.1000000000000003E-2</v>
      </c>
      <c r="R193" s="4"/>
      <c r="S193" s="18">
        <f t="shared" si="44"/>
        <v>0</v>
      </c>
      <c r="T193" s="4"/>
      <c r="U193" s="16">
        <v>460268.71252599993</v>
      </c>
      <c r="V193" s="16">
        <f t="shared" si="45"/>
        <v>1741.1473222424393</v>
      </c>
      <c r="W193" s="17">
        <f t="shared" si="46"/>
        <v>3.7828930684574488E-3</v>
      </c>
      <c r="X193" s="17">
        <v>4.9999999999999975E-3</v>
      </c>
      <c r="Y193" s="4"/>
      <c r="Z193" s="16">
        <v>460268.71252599999</v>
      </c>
      <c r="AA193" s="16">
        <f t="shared" si="47"/>
        <v>1741.1473222424975</v>
      </c>
      <c r="AB193" s="17">
        <f t="shared" si="48"/>
        <v>3.782893068457575E-3</v>
      </c>
      <c r="AC193" s="17">
        <v>4.9999999999999975E-3</v>
      </c>
      <c r="AD193" s="4"/>
      <c r="AE193" s="18">
        <f t="shared" si="49"/>
        <v>0</v>
      </c>
      <c r="AF193" s="4"/>
      <c r="AG193" s="16">
        <v>462009.85985199997</v>
      </c>
      <c r="AH193" s="16">
        <f t="shared" si="50"/>
        <v>3482.2946482424741</v>
      </c>
      <c r="AI193" s="17">
        <f t="shared" si="51"/>
        <v>7.5372734455450598E-3</v>
      </c>
      <c r="AJ193" s="17">
        <v>1.0000000000000002E-2</v>
      </c>
      <c r="AK193" s="4"/>
      <c r="AL193" s="16">
        <v>462009.85985199997</v>
      </c>
      <c r="AM193" s="16">
        <f t="shared" si="52"/>
        <v>3482.2946482424741</v>
      </c>
      <c r="AN193" s="17">
        <f t="shared" si="53"/>
        <v>7.5372734455450598E-3</v>
      </c>
      <c r="AO193" s="17">
        <v>1.0000000000000002E-2</v>
      </c>
      <c r="AP193" s="4"/>
      <c r="AQ193" s="18">
        <f t="shared" si="54"/>
        <v>0</v>
      </c>
      <c r="AR193" s="4"/>
      <c r="AS193" s="16">
        <v>459398.13886299997</v>
      </c>
      <c r="AT193" s="16">
        <f t="shared" si="55"/>
        <v>870.57365924248006</v>
      </c>
      <c r="AU193" s="17">
        <f t="shared" si="56"/>
        <v>1.8950308797443765E-3</v>
      </c>
      <c r="AV193" s="17">
        <v>2.5000000000000022E-3</v>
      </c>
      <c r="AW193" s="4"/>
      <c r="AX193" s="16">
        <v>459398.13886299997</v>
      </c>
      <c r="AY193" s="16">
        <f t="shared" si="57"/>
        <v>870.57365924248006</v>
      </c>
      <c r="AZ193" s="17">
        <f t="shared" si="58"/>
        <v>1.8950308797443765E-3</v>
      </c>
      <c r="BA193" s="17">
        <v>2.5000000000000022E-3</v>
      </c>
      <c r="BB193" s="4"/>
      <c r="BC193" s="18">
        <f t="shared" si="59"/>
        <v>0</v>
      </c>
      <c r="BD193" s="4"/>
    </row>
    <row r="194" spans="1:56" x14ac:dyDescent="0.3">
      <c r="A194" s="2">
        <v>8913788</v>
      </c>
      <c r="B194" s="2" t="s">
        <v>55</v>
      </c>
      <c r="C194" s="2">
        <v>8913788</v>
      </c>
      <c r="D194" s="2" t="s">
        <v>105</v>
      </c>
      <c r="E194" s="9">
        <v>1632401.55718</v>
      </c>
      <c r="G194" s="16">
        <v>1581280.5242043152</v>
      </c>
      <c r="H194" s="4"/>
      <c r="I194" s="16">
        <v>1597461.3308661999</v>
      </c>
      <c r="J194" s="16">
        <f t="shared" si="40"/>
        <v>16180.806661884766</v>
      </c>
      <c r="K194" s="17">
        <f t="shared" si="41"/>
        <v>1.0129075645988226E-2</v>
      </c>
      <c r="L194" s="17">
        <v>1.1000000000000003E-2</v>
      </c>
      <c r="M194" s="4"/>
      <c r="N194" s="16">
        <v>1597461.3308662002</v>
      </c>
      <c r="O194" s="16">
        <f t="shared" si="42"/>
        <v>16180.806661884999</v>
      </c>
      <c r="P194" s="17">
        <f t="shared" si="43"/>
        <v>1.0129075645988372E-2</v>
      </c>
      <c r="Q194" s="17">
        <v>1.0999999999999999E-2</v>
      </c>
      <c r="R194" s="4"/>
      <c r="S194" s="18">
        <f t="shared" si="44"/>
        <v>0</v>
      </c>
      <c r="T194" s="4"/>
      <c r="U194" s="16">
        <v>1588635.4363209999</v>
      </c>
      <c r="V194" s="16">
        <f t="shared" si="45"/>
        <v>7354.9121166847181</v>
      </c>
      <c r="W194" s="17">
        <f t="shared" si="46"/>
        <v>4.6297041778933252E-3</v>
      </c>
      <c r="X194" s="17">
        <v>4.9999999999999975E-3</v>
      </c>
      <c r="Y194" s="4"/>
      <c r="Z194" s="16">
        <v>1588635.4363210001</v>
      </c>
      <c r="AA194" s="16">
        <f t="shared" si="47"/>
        <v>7354.9121166849509</v>
      </c>
      <c r="AB194" s="17">
        <f t="shared" si="48"/>
        <v>4.6297041778934709E-3</v>
      </c>
      <c r="AC194" s="17">
        <v>4.9999999999999975E-3</v>
      </c>
      <c r="AD194" s="4"/>
      <c r="AE194" s="18">
        <f t="shared" si="49"/>
        <v>0</v>
      </c>
      <c r="AF194" s="4"/>
      <c r="AG194" s="16">
        <v>1595990.3484420001</v>
      </c>
      <c r="AH194" s="16">
        <f t="shared" si="50"/>
        <v>14709.824237684952</v>
      </c>
      <c r="AI194" s="17">
        <f t="shared" si="51"/>
        <v>9.2167375899513612E-3</v>
      </c>
      <c r="AJ194" s="17">
        <v>1.0000000000000002E-2</v>
      </c>
      <c r="AK194" s="4"/>
      <c r="AL194" s="16">
        <v>1595990.3484420001</v>
      </c>
      <c r="AM194" s="16">
        <f t="shared" si="52"/>
        <v>14709.824237684952</v>
      </c>
      <c r="AN194" s="17">
        <f t="shared" si="53"/>
        <v>9.2167375899513612E-3</v>
      </c>
      <c r="AO194" s="17">
        <v>9.9999999999999985E-3</v>
      </c>
      <c r="AP194" s="4"/>
      <c r="AQ194" s="18">
        <f t="shared" si="54"/>
        <v>0</v>
      </c>
      <c r="AR194" s="4"/>
      <c r="AS194" s="16">
        <v>1584957.9802605</v>
      </c>
      <c r="AT194" s="16">
        <f t="shared" si="55"/>
        <v>3677.4560561848339</v>
      </c>
      <c r="AU194" s="17">
        <f t="shared" si="56"/>
        <v>2.3202230607908079E-3</v>
      </c>
      <c r="AV194" s="17">
        <v>2.5000000000000022E-3</v>
      </c>
      <c r="AW194" s="4"/>
      <c r="AX194" s="16">
        <v>1584957.9802605</v>
      </c>
      <c r="AY194" s="16">
        <f t="shared" si="57"/>
        <v>3677.4560561848339</v>
      </c>
      <c r="AZ194" s="17">
        <f t="shared" si="58"/>
        <v>2.3202230607908079E-3</v>
      </c>
      <c r="BA194" s="17">
        <v>2.5000000000000022E-3</v>
      </c>
      <c r="BB194" s="4"/>
      <c r="BC194" s="18">
        <f t="shared" si="59"/>
        <v>0</v>
      </c>
      <c r="BD194" s="4"/>
    </row>
    <row r="195" spans="1:56" x14ac:dyDescent="0.3">
      <c r="A195" s="2">
        <v>8912093</v>
      </c>
      <c r="B195" s="2" t="s">
        <v>188</v>
      </c>
      <c r="C195" s="2">
        <v>8912093</v>
      </c>
      <c r="D195" s="2" t="s">
        <v>105</v>
      </c>
      <c r="E195" s="9">
        <v>812153.06863999995</v>
      </c>
      <c r="G195" s="16">
        <v>810340.48758399987</v>
      </c>
      <c r="H195" s="4"/>
      <c r="I195" s="16">
        <v>812090.59356900002</v>
      </c>
      <c r="J195" s="16">
        <f t="shared" si="40"/>
        <v>1750.1059850001475</v>
      </c>
      <c r="K195" s="17">
        <f t="shared" si="41"/>
        <v>2.1550625002424045E-3</v>
      </c>
      <c r="L195" s="17">
        <v>2.5000000000000001E-3</v>
      </c>
      <c r="M195" s="4"/>
      <c r="N195" s="16">
        <v>812090.59356900002</v>
      </c>
      <c r="O195" s="16">
        <f t="shared" si="42"/>
        <v>1750.1059850001475</v>
      </c>
      <c r="P195" s="17">
        <f t="shared" si="43"/>
        <v>2.1550625002424045E-3</v>
      </c>
      <c r="Q195" s="17">
        <v>2.5000000000000001E-3</v>
      </c>
      <c r="R195" s="4"/>
      <c r="S195" s="18">
        <f t="shared" si="44"/>
        <v>0</v>
      </c>
      <c r="T195" s="4"/>
      <c r="U195" s="16">
        <v>813840.69953800004</v>
      </c>
      <c r="V195" s="16">
        <f t="shared" si="45"/>
        <v>3500.2119540001731</v>
      </c>
      <c r="W195" s="17">
        <f t="shared" si="46"/>
        <v>4.3008563665925884E-3</v>
      </c>
      <c r="X195" s="17">
        <v>5.0000000000000001E-3</v>
      </c>
      <c r="Y195" s="4"/>
      <c r="Z195" s="16">
        <v>813840.69953800004</v>
      </c>
      <c r="AA195" s="16">
        <f t="shared" si="47"/>
        <v>3500.2119540001731</v>
      </c>
      <c r="AB195" s="17">
        <f t="shared" si="48"/>
        <v>4.3008563665925884E-3</v>
      </c>
      <c r="AC195" s="17">
        <v>5.000000000000001E-3</v>
      </c>
      <c r="AD195" s="4"/>
      <c r="AE195" s="18">
        <f t="shared" si="49"/>
        <v>0</v>
      </c>
      <c r="AF195" s="4"/>
      <c r="AG195" s="16">
        <v>812090.59356900002</v>
      </c>
      <c r="AH195" s="16">
        <f t="shared" si="50"/>
        <v>1750.1059850001475</v>
      </c>
      <c r="AI195" s="17">
        <f t="shared" si="51"/>
        <v>2.1550625002424045E-3</v>
      </c>
      <c r="AJ195" s="17">
        <v>2.5000000000000001E-3</v>
      </c>
      <c r="AK195" s="4"/>
      <c r="AL195" s="16">
        <v>812090.59356900002</v>
      </c>
      <c r="AM195" s="16">
        <f t="shared" si="52"/>
        <v>1750.1059850001475</v>
      </c>
      <c r="AN195" s="17">
        <f t="shared" si="53"/>
        <v>2.1550625002424045E-3</v>
      </c>
      <c r="AO195" s="17">
        <v>2.5000000000000001E-3</v>
      </c>
      <c r="AP195" s="4"/>
      <c r="AQ195" s="18">
        <f t="shared" si="54"/>
        <v>0</v>
      </c>
      <c r="AR195" s="4"/>
      <c r="AS195" s="16">
        <v>812090.59356900002</v>
      </c>
      <c r="AT195" s="16">
        <f t="shared" si="55"/>
        <v>1750.1059850001475</v>
      </c>
      <c r="AU195" s="17">
        <f t="shared" si="56"/>
        <v>2.1550625002424045E-3</v>
      </c>
      <c r="AV195" s="17">
        <v>2.5000000000000001E-3</v>
      </c>
      <c r="AW195" s="4"/>
      <c r="AX195" s="16">
        <v>812090.59356900002</v>
      </c>
      <c r="AY195" s="16">
        <f t="shared" si="57"/>
        <v>1750.1059850001475</v>
      </c>
      <c r="AZ195" s="17">
        <f t="shared" si="58"/>
        <v>2.1550625002424045E-3</v>
      </c>
      <c r="BA195" s="17">
        <v>2.5000000000000001E-3</v>
      </c>
      <c r="BB195" s="4"/>
      <c r="BC195" s="18">
        <f t="shared" si="59"/>
        <v>0</v>
      </c>
      <c r="BD195" s="4"/>
    </row>
    <row r="196" spans="1:56" x14ac:dyDescent="0.3">
      <c r="A196" s="2">
        <v>8912108</v>
      </c>
      <c r="B196" s="2" t="s">
        <v>157</v>
      </c>
      <c r="C196" s="2">
        <v>8912108</v>
      </c>
      <c r="D196" s="2" t="s">
        <v>105</v>
      </c>
      <c r="E196" s="9">
        <v>776725.50052</v>
      </c>
      <c r="G196" s="16">
        <v>714807.90381245234</v>
      </c>
      <c r="H196" s="4"/>
      <c r="I196" s="16">
        <v>721457.51164179994</v>
      </c>
      <c r="J196" s="16">
        <f t="shared" si="40"/>
        <v>6649.6078293476021</v>
      </c>
      <c r="K196" s="17">
        <f t="shared" si="41"/>
        <v>9.2169084416562283E-3</v>
      </c>
      <c r="L196" s="17">
        <v>1.100000000000001E-2</v>
      </c>
      <c r="M196" s="4"/>
      <c r="N196" s="16">
        <v>721457.51164179994</v>
      </c>
      <c r="O196" s="16">
        <f t="shared" si="42"/>
        <v>6649.6078293476021</v>
      </c>
      <c r="P196" s="17">
        <f t="shared" si="43"/>
        <v>9.2169084416562283E-3</v>
      </c>
      <c r="Q196" s="17">
        <v>1.1000000000000003E-2</v>
      </c>
      <c r="R196" s="4"/>
      <c r="S196" s="18">
        <f t="shared" si="44"/>
        <v>0</v>
      </c>
      <c r="T196" s="4"/>
      <c r="U196" s="16">
        <v>717830.452819</v>
      </c>
      <c r="V196" s="16">
        <f t="shared" si="45"/>
        <v>3022.5490065476624</v>
      </c>
      <c r="W196" s="17">
        <f t="shared" si="46"/>
        <v>4.210672582470939E-3</v>
      </c>
      <c r="X196" s="17">
        <v>5.0000000000000044E-3</v>
      </c>
      <c r="Y196" s="4"/>
      <c r="Z196" s="16">
        <v>717830.45281899988</v>
      </c>
      <c r="AA196" s="16">
        <f t="shared" si="47"/>
        <v>3022.549006547546</v>
      </c>
      <c r="AB196" s="17">
        <f t="shared" si="48"/>
        <v>4.2106725824707777E-3</v>
      </c>
      <c r="AC196" s="17">
        <v>5.0000000000000044E-3</v>
      </c>
      <c r="AD196" s="4"/>
      <c r="AE196" s="18">
        <f t="shared" si="49"/>
        <v>0</v>
      </c>
      <c r="AF196" s="4"/>
      <c r="AG196" s="16">
        <v>720853.00183800003</v>
      </c>
      <c r="AH196" s="16">
        <f t="shared" si="50"/>
        <v>6045.0980255476898</v>
      </c>
      <c r="AI196" s="17">
        <f t="shared" si="51"/>
        <v>8.3860343372839652E-3</v>
      </c>
      <c r="AJ196" s="17">
        <v>1.0000000000000009E-2</v>
      </c>
      <c r="AK196" s="4"/>
      <c r="AL196" s="16">
        <v>720853.00183799991</v>
      </c>
      <c r="AM196" s="16">
        <f t="shared" si="52"/>
        <v>6045.0980255475733</v>
      </c>
      <c r="AN196" s="17">
        <f t="shared" si="53"/>
        <v>8.3860343372838056E-3</v>
      </c>
      <c r="AO196" s="17">
        <v>1.0000000000000002E-2</v>
      </c>
      <c r="AP196" s="4"/>
      <c r="AQ196" s="18">
        <f t="shared" si="54"/>
        <v>0</v>
      </c>
      <c r="AR196" s="4"/>
      <c r="AS196" s="16">
        <v>716319.17830949998</v>
      </c>
      <c r="AT196" s="16">
        <f t="shared" si="55"/>
        <v>1511.2744970476488</v>
      </c>
      <c r="AU196" s="17">
        <f t="shared" si="56"/>
        <v>2.1097780749277559E-3</v>
      </c>
      <c r="AV196" s="17">
        <v>2.5000000000000022E-3</v>
      </c>
      <c r="AW196" s="4"/>
      <c r="AX196" s="16">
        <v>716319.17830949998</v>
      </c>
      <c r="AY196" s="16">
        <f t="shared" si="57"/>
        <v>1511.2744970476488</v>
      </c>
      <c r="AZ196" s="17">
        <f t="shared" si="58"/>
        <v>2.1097780749277559E-3</v>
      </c>
      <c r="BA196" s="17">
        <v>2.5000000000000022E-3</v>
      </c>
      <c r="BB196" s="4"/>
      <c r="BC196" s="18">
        <f t="shared" si="59"/>
        <v>0</v>
      </c>
      <c r="BD196" s="4"/>
    </row>
    <row r="197" spans="1:56" x14ac:dyDescent="0.3">
      <c r="A197" s="2">
        <v>8912787</v>
      </c>
      <c r="B197" s="2" t="s">
        <v>237</v>
      </c>
      <c r="C197" s="2">
        <v>8912787</v>
      </c>
      <c r="D197" s="2" t="s">
        <v>105</v>
      </c>
      <c r="E197" s="9">
        <v>571723.25913999998</v>
      </c>
      <c r="G197" s="16">
        <v>525734.01617120998</v>
      </c>
      <c r="H197" s="4"/>
      <c r="I197" s="16">
        <v>530303.81127820001</v>
      </c>
      <c r="J197" s="16">
        <f t="shared" si="40"/>
        <v>4569.79510699003</v>
      </c>
      <c r="K197" s="17">
        <f t="shared" si="41"/>
        <v>8.617315225352383E-3</v>
      </c>
      <c r="L197" s="17">
        <v>1.0999999999999999E-2</v>
      </c>
      <c r="M197" s="4"/>
      <c r="N197" s="16">
        <v>530303.81127819989</v>
      </c>
      <c r="O197" s="16">
        <f t="shared" si="42"/>
        <v>4569.7951069899136</v>
      </c>
      <c r="P197" s="17">
        <f t="shared" si="43"/>
        <v>8.6173152253521661E-3</v>
      </c>
      <c r="Q197" s="17">
        <v>1.0999999999999999E-2</v>
      </c>
      <c r="R197" s="4"/>
      <c r="S197" s="18">
        <f t="shared" si="44"/>
        <v>0</v>
      </c>
      <c r="T197" s="4"/>
      <c r="U197" s="16">
        <v>527811.19578099996</v>
      </c>
      <c r="V197" s="16">
        <f t="shared" si="45"/>
        <v>2077.1796097899787</v>
      </c>
      <c r="W197" s="17">
        <f t="shared" si="46"/>
        <v>3.9354595476444659E-3</v>
      </c>
      <c r="X197" s="17">
        <v>5.000000000000001E-3</v>
      </c>
      <c r="Y197" s="4"/>
      <c r="Z197" s="16">
        <v>527811.19578099996</v>
      </c>
      <c r="AA197" s="16">
        <f t="shared" si="47"/>
        <v>2077.1796097899787</v>
      </c>
      <c r="AB197" s="17">
        <f t="shared" si="48"/>
        <v>3.9354595476444659E-3</v>
      </c>
      <c r="AC197" s="17">
        <v>5.000000000000001E-3</v>
      </c>
      <c r="AD197" s="4"/>
      <c r="AE197" s="18">
        <f t="shared" si="49"/>
        <v>0</v>
      </c>
      <c r="AF197" s="4"/>
      <c r="AG197" s="16">
        <v>529888.37536199996</v>
      </c>
      <c r="AH197" s="16">
        <f t="shared" si="50"/>
        <v>4154.3591907899827</v>
      </c>
      <c r="AI197" s="17">
        <f t="shared" si="51"/>
        <v>7.8400647833647592E-3</v>
      </c>
      <c r="AJ197" s="17">
        <v>9.9999999999999985E-3</v>
      </c>
      <c r="AK197" s="4"/>
      <c r="AL197" s="16">
        <v>529888.37536199996</v>
      </c>
      <c r="AM197" s="16">
        <f t="shared" si="52"/>
        <v>4154.3591907899827</v>
      </c>
      <c r="AN197" s="17">
        <f t="shared" si="53"/>
        <v>7.8400647833647592E-3</v>
      </c>
      <c r="AO197" s="17">
        <v>9.9999999999999985E-3</v>
      </c>
      <c r="AP197" s="4"/>
      <c r="AQ197" s="18">
        <f t="shared" si="54"/>
        <v>0</v>
      </c>
      <c r="AR197" s="4"/>
      <c r="AS197" s="16">
        <v>526772.60599049996</v>
      </c>
      <c r="AT197" s="16">
        <f t="shared" si="55"/>
        <v>1038.5898192899767</v>
      </c>
      <c r="AU197" s="17">
        <f t="shared" si="56"/>
        <v>1.9716093955514215E-3</v>
      </c>
      <c r="AV197" s="17">
        <v>2.4999999999999988E-3</v>
      </c>
      <c r="AW197" s="4"/>
      <c r="AX197" s="16">
        <v>526772.60599049996</v>
      </c>
      <c r="AY197" s="16">
        <f t="shared" si="57"/>
        <v>1038.5898192899767</v>
      </c>
      <c r="AZ197" s="17">
        <f t="shared" si="58"/>
        <v>1.9716093955514215E-3</v>
      </c>
      <c r="BA197" s="17">
        <v>2.4999999999999988E-3</v>
      </c>
      <c r="BB197" s="4"/>
      <c r="BC197" s="18">
        <f t="shared" si="59"/>
        <v>0</v>
      </c>
      <c r="BD197" s="4"/>
    </row>
    <row r="198" spans="1:56" x14ac:dyDescent="0.3">
      <c r="A198" s="2">
        <v>8912634</v>
      </c>
      <c r="B198" s="2" t="s">
        <v>73</v>
      </c>
      <c r="C198" s="2">
        <v>8912634</v>
      </c>
      <c r="D198" s="2" t="s">
        <v>105</v>
      </c>
      <c r="E198" s="9">
        <v>1440454.7860400002</v>
      </c>
      <c r="G198" s="16">
        <v>1432233.633458972</v>
      </c>
      <c r="H198" s="4"/>
      <c r="I198" s="16">
        <v>1435538.4723337498</v>
      </c>
      <c r="J198" s="16">
        <f t="shared" si="40"/>
        <v>3304.838874777779</v>
      </c>
      <c r="K198" s="17">
        <f t="shared" si="41"/>
        <v>2.3021597389898678E-3</v>
      </c>
      <c r="L198" s="17">
        <v>2.5000000000000001E-3</v>
      </c>
      <c r="M198" s="4"/>
      <c r="N198" s="16">
        <v>1435538.47233375</v>
      </c>
      <c r="O198" s="16">
        <f t="shared" si="42"/>
        <v>3304.8388747780118</v>
      </c>
      <c r="P198" s="17">
        <f t="shared" si="43"/>
        <v>2.3021597389900296E-3</v>
      </c>
      <c r="Q198" s="17">
        <v>2.5000000000000001E-3</v>
      </c>
      <c r="R198" s="4"/>
      <c r="S198" s="18">
        <f t="shared" si="44"/>
        <v>0</v>
      </c>
      <c r="T198" s="4"/>
      <c r="U198" s="16">
        <v>1438843.3111674997</v>
      </c>
      <c r="V198" s="16">
        <f t="shared" si="45"/>
        <v>6609.6777085277718</v>
      </c>
      <c r="W198" s="17">
        <f t="shared" si="46"/>
        <v>4.5937439172334732E-3</v>
      </c>
      <c r="X198" s="17">
        <v>5.0000000000000001E-3</v>
      </c>
      <c r="Y198" s="4"/>
      <c r="Z198" s="16">
        <v>1438843.3111675</v>
      </c>
      <c r="AA198" s="16">
        <f t="shared" si="47"/>
        <v>6609.6777085280046</v>
      </c>
      <c r="AB198" s="17">
        <f t="shared" si="48"/>
        <v>4.5937439172336345E-3</v>
      </c>
      <c r="AC198" s="17">
        <v>4.9999999999999992E-3</v>
      </c>
      <c r="AD198" s="4"/>
      <c r="AE198" s="18">
        <f t="shared" si="49"/>
        <v>0</v>
      </c>
      <c r="AF198" s="4"/>
      <c r="AG198" s="16">
        <v>1435538.4723337498</v>
      </c>
      <c r="AH198" s="16">
        <f t="shared" si="50"/>
        <v>3304.838874777779</v>
      </c>
      <c r="AI198" s="17">
        <f t="shared" si="51"/>
        <v>2.3021597389898678E-3</v>
      </c>
      <c r="AJ198" s="17">
        <v>2.5000000000000001E-3</v>
      </c>
      <c r="AK198" s="4"/>
      <c r="AL198" s="16">
        <v>1435538.47233375</v>
      </c>
      <c r="AM198" s="16">
        <f t="shared" si="52"/>
        <v>3304.8388747780118</v>
      </c>
      <c r="AN198" s="17">
        <f t="shared" si="53"/>
        <v>2.3021597389900296E-3</v>
      </c>
      <c r="AO198" s="17">
        <v>2.5000000000000001E-3</v>
      </c>
      <c r="AP198" s="4"/>
      <c r="AQ198" s="18">
        <f t="shared" si="54"/>
        <v>0</v>
      </c>
      <c r="AR198" s="4"/>
      <c r="AS198" s="16">
        <v>1435538.4723337498</v>
      </c>
      <c r="AT198" s="16">
        <f t="shared" si="55"/>
        <v>3304.838874777779</v>
      </c>
      <c r="AU198" s="17">
        <f t="shared" si="56"/>
        <v>2.3021597389898678E-3</v>
      </c>
      <c r="AV198" s="17">
        <v>2.5000000000000001E-3</v>
      </c>
      <c r="AW198" s="4"/>
      <c r="AX198" s="16">
        <v>1435538.47233375</v>
      </c>
      <c r="AY198" s="16">
        <f t="shared" si="57"/>
        <v>3304.8388747780118</v>
      </c>
      <c r="AZ198" s="17">
        <f t="shared" si="58"/>
        <v>2.3021597389900296E-3</v>
      </c>
      <c r="BA198" s="17">
        <v>2.5000000000000001E-3</v>
      </c>
      <c r="BB198" s="4"/>
      <c r="BC198" s="18">
        <f t="shared" si="59"/>
        <v>0</v>
      </c>
      <c r="BD198" s="4"/>
    </row>
    <row r="199" spans="1:56" x14ac:dyDescent="0.3">
      <c r="A199" s="2">
        <v>8912790</v>
      </c>
      <c r="B199" s="2" t="s">
        <v>238</v>
      </c>
      <c r="C199" s="2">
        <v>8912790</v>
      </c>
      <c r="D199" s="2" t="s">
        <v>105</v>
      </c>
      <c r="E199" s="9">
        <v>305390.94313999999</v>
      </c>
      <c r="G199" s="16">
        <v>279478.3855463803</v>
      </c>
      <c r="H199" s="4"/>
      <c r="I199" s="16">
        <v>279901.33621375001</v>
      </c>
      <c r="J199" s="16">
        <f t="shared" si="40"/>
        <v>422.9506673697033</v>
      </c>
      <c r="K199" s="17">
        <f t="shared" si="41"/>
        <v>1.5110705546854265E-3</v>
      </c>
      <c r="L199" s="17">
        <v>2.5000000000000005E-3</v>
      </c>
      <c r="M199" s="4"/>
      <c r="N199" s="16">
        <v>279901.33621375001</v>
      </c>
      <c r="O199" s="16">
        <f t="shared" si="42"/>
        <v>422.9506673697033</v>
      </c>
      <c r="P199" s="17">
        <f t="shared" si="43"/>
        <v>1.5110705546854265E-3</v>
      </c>
      <c r="Q199" s="17">
        <v>2.5000000000000005E-3</v>
      </c>
      <c r="R199" s="4"/>
      <c r="S199" s="18">
        <f t="shared" si="44"/>
        <v>0</v>
      </c>
      <c r="T199" s="4"/>
      <c r="U199" s="16">
        <v>280324.28692749998</v>
      </c>
      <c r="V199" s="16">
        <f t="shared" si="45"/>
        <v>845.90138111967826</v>
      </c>
      <c r="W199" s="17">
        <f t="shared" si="46"/>
        <v>3.0175814960280377E-3</v>
      </c>
      <c r="X199" s="17">
        <v>5.000000000000001E-3</v>
      </c>
      <c r="Y199" s="4"/>
      <c r="Z199" s="16">
        <v>280324.28692749998</v>
      </c>
      <c r="AA199" s="16">
        <f t="shared" si="47"/>
        <v>845.90138111967826</v>
      </c>
      <c r="AB199" s="17">
        <f t="shared" si="48"/>
        <v>3.0175814960280377E-3</v>
      </c>
      <c r="AC199" s="17">
        <v>5.000000000000001E-3</v>
      </c>
      <c r="AD199" s="4"/>
      <c r="AE199" s="18">
        <f t="shared" si="49"/>
        <v>0</v>
      </c>
      <c r="AF199" s="4"/>
      <c r="AG199" s="16">
        <v>279901.33621375001</v>
      </c>
      <c r="AH199" s="16">
        <f t="shared" si="50"/>
        <v>422.9506673697033</v>
      </c>
      <c r="AI199" s="17">
        <f t="shared" si="51"/>
        <v>1.5110705546854265E-3</v>
      </c>
      <c r="AJ199" s="17">
        <v>2.5000000000000005E-3</v>
      </c>
      <c r="AK199" s="4"/>
      <c r="AL199" s="16">
        <v>279901.33621375001</v>
      </c>
      <c r="AM199" s="16">
        <f t="shared" si="52"/>
        <v>422.9506673697033</v>
      </c>
      <c r="AN199" s="17">
        <f t="shared" si="53"/>
        <v>1.5110705546854265E-3</v>
      </c>
      <c r="AO199" s="17">
        <v>2.5000000000000005E-3</v>
      </c>
      <c r="AP199" s="4"/>
      <c r="AQ199" s="18">
        <f t="shared" si="54"/>
        <v>0</v>
      </c>
      <c r="AR199" s="4"/>
      <c r="AS199" s="16">
        <v>279901.33621375001</v>
      </c>
      <c r="AT199" s="16">
        <f t="shared" si="55"/>
        <v>422.9506673697033</v>
      </c>
      <c r="AU199" s="17">
        <f t="shared" si="56"/>
        <v>1.5110705546854265E-3</v>
      </c>
      <c r="AV199" s="17">
        <v>2.5000000000000005E-3</v>
      </c>
      <c r="AW199" s="4"/>
      <c r="AX199" s="16">
        <v>279901.33621375001</v>
      </c>
      <c r="AY199" s="16">
        <f t="shared" si="57"/>
        <v>422.9506673697033</v>
      </c>
      <c r="AZ199" s="17">
        <f t="shared" si="58"/>
        <v>1.5110705546854265E-3</v>
      </c>
      <c r="BA199" s="17">
        <v>2.5000000000000005E-3</v>
      </c>
      <c r="BB199" s="4"/>
      <c r="BC199" s="18">
        <f t="shared" si="59"/>
        <v>0</v>
      </c>
      <c r="BD199" s="4"/>
    </row>
    <row r="200" spans="1:56" x14ac:dyDescent="0.3">
      <c r="A200" s="2">
        <v>8912793</v>
      </c>
      <c r="B200" s="2" t="s">
        <v>28</v>
      </c>
      <c r="C200" s="2">
        <v>8912793</v>
      </c>
      <c r="D200" s="2" t="s">
        <v>105</v>
      </c>
      <c r="E200" s="9">
        <v>251198.42884000001</v>
      </c>
      <c r="G200" s="16">
        <v>221376.25887199238</v>
      </c>
      <c r="H200" s="4"/>
      <c r="I200" s="16">
        <v>221653.95429725002</v>
      </c>
      <c r="J200" s="16">
        <f t="shared" si="40"/>
        <v>277.69542525763973</v>
      </c>
      <c r="K200" s="17">
        <f t="shared" si="41"/>
        <v>1.2528331657247812E-3</v>
      </c>
      <c r="L200" s="17">
        <v>2.5000000000000022E-3</v>
      </c>
      <c r="M200" s="4"/>
      <c r="N200" s="16">
        <v>221653.95429725002</v>
      </c>
      <c r="O200" s="16">
        <f t="shared" si="42"/>
        <v>277.69542525763973</v>
      </c>
      <c r="P200" s="17">
        <f t="shared" si="43"/>
        <v>1.2528331657247812E-3</v>
      </c>
      <c r="Q200" s="17">
        <v>2.5000000000000022E-3</v>
      </c>
      <c r="R200" s="4"/>
      <c r="S200" s="18">
        <f t="shared" si="44"/>
        <v>0</v>
      </c>
      <c r="T200" s="4"/>
      <c r="U200" s="16">
        <v>221931.64969450003</v>
      </c>
      <c r="V200" s="16">
        <f t="shared" si="45"/>
        <v>555.39082250764477</v>
      </c>
      <c r="W200" s="17">
        <f t="shared" si="46"/>
        <v>2.5025309516338383E-3</v>
      </c>
      <c r="X200" s="17">
        <v>5.0000000000000044E-3</v>
      </c>
      <c r="Y200" s="4"/>
      <c r="Z200" s="16">
        <v>221931.64969450003</v>
      </c>
      <c r="AA200" s="16">
        <f t="shared" si="47"/>
        <v>555.39082250764477</v>
      </c>
      <c r="AB200" s="17">
        <f t="shared" si="48"/>
        <v>2.5025309516338383E-3</v>
      </c>
      <c r="AC200" s="17">
        <v>5.0000000000000044E-3</v>
      </c>
      <c r="AD200" s="4"/>
      <c r="AE200" s="18">
        <f t="shared" si="49"/>
        <v>0</v>
      </c>
      <c r="AF200" s="4"/>
      <c r="AG200" s="16">
        <v>221653.95429725002</v>
      </c>
      <c r="AH200" s="16">
        <f t="shared" si="50"/>
        <v>277.69542525763973</v>
      </c>
      <c r="AI200" s="17">
        <f t="shared" si="51"/>
        <v>1.2528331657247812E-3</v>
      </c>
      <c r="AJ200" s="17">
        <v>2.5000000000000022E-3</v>
      </c>
      <c r="AK200" s="4"/>
      <c r="AL200" s="16">
        <v>221653.95429725002</v>
      </c>
      <c r="AM200" s="16">
        <f t="shared" si="52"/>
        <v>277.69542525763973</v>
      </c>
      <c r="AN200" s="17">
        <f t="shared" si="53"/>
        <v>1.2528331657247812E-3</v>
      </c>
      <c r="AO200" s="17">
        <v>2.5000000000000022E-3</v>
      </c>
      <c r="AP200" s="4"/>
      <c r="AQ200" s="18">
        <f t="shared" si="54"/>
        <v>0</v>
      </c>
      <c r="AR200" s="4"/>
      <c r="AS200" s="16">
        <v>221653.95429725002</v>
      </c>
      <c r="AT200" s="16">
        <f t="shared" si="55"/>
        <v>277.69542525763973</v>
      </c>
      <c r="AU200" s="17">
        <f t="shared" si="56"/>
        <v>1.2528331657247812E-3</v>
      </c>
      <c r="AV200" s="17">
        <v>2.5000000000000022E-3</v>
      </c>
      <c r="AW200" s="4"/>
      <c r="AX200" s="16">
        <v>221653.95429725002</v>
      </c>
      <c r="AY200" s="16">
        <f t="shared" si="57"/>
        <v>277.69542525763973</v>
      </c>
      <c r="AZ200" s="17">
        <f t="shared" si="58"/>
        <v>1.2528331657247812E-3</v>
      </c>
      <c r="BA200" s="17">
        <v>2.5000000000000022E-3</v>
      </c>
      <c r="BB200" s="4"/>
      <c r="BC200" s="18">
        <f t="shared" si="59"/>
        <v>0</v>
      </c>
      <c r="BD200" s="4"/>
    </row>
    <row r="201" spans="1:56" x14ac:dyDescent="0.3">
      <c r="A201" s="2">
        <v>8913287</v>
      </c>
      <c r="B201" s="2" t="s">
        <v>278</v>
      </c>
      <c r="C201" s="2">
        <v>8913287</v>
      </c>
      <c r="D201" s="2" t="s">
        <v>105</v>
      </c>
      <c r="E201" s="9">
        <v>368175.27434</v>
      </c>
      <c r="G201" s="16">
        <v>364291.62804430159</v>
      </c>
      <c r="H201" s="4"/>
      <c r="I201" s="16">
        <v>364926.61181999999</v>
      </c>
      <c r="J201" s="16">
        <f t="shared" si="40"/>
        <v>634.98377569840522</v>
      </c>
      <c r="K201" s="17">
        <f t="shared" si="41"/>
        <v>1.7400314340780686E-3</v>
      </c>
      <c r="L201" s="17">
        <v>2.5000000000000005E-3</v>
      </c>
      <c r="M201" s="4"/>
      <c r="N201" s="16">
        <v>364926.61181999999</v>
      </c>
      <c r="O201" s="16">
        <f t="shared" si="42"/>
        <v>634.98377569840522</v>
      </c>
      <c r="P201" s="17">
        <f t="shared" si="43"/>
        <v>1.7400314340780686E-3</v>
      </c>
      <c r="Q201" s="17">
        <v>2.5000000000000005E-3</v>
      </c>
      <c r="R201" s="4"/>
      <c r="S201" s="18">
        <f t="shared" si="44"/>
        <v>0</v>
      </c>
      <c r="T201" s="4"/>
      <c r="U201" s="16">
        <v>365561.59564000001</v>
      </c>
      <c r="V201" s="16">
        <f t="shared" si="45"/>
        <v>1269.9675956984283</v>
      </c>
      <c r="W201" s="17">
        <f t="shared" si="46"/>
        <v>3.4740180884566298E-3</v>
      </c>
      <c r="X201" s="17">
        <v>4.9999999999999992E-3</v>
      </c>
      <c r="Y201" s="4"/>
      <c r="Z201" s="16">
        <v>365561.59564000001</v>
      </c>
      <c r="AA201" s="16">
        <f t="shared" si="47"/>
        <v>1269.9675956984283</v>
      </c>
      <c r="AB201" s="17">
        <f t="shared" si="48"/>
        <v>3.4740180884566298E-3</v>
      </c>
      <c r="AC201" s="17">
        <v>4.9999999999999992E-3</v>
      </c>
      <c r="AD201" s="4"/>
      <c r="AE201" s="18">
        <f t="shared" si="49"/>
        <v>0</v>
      </c>
      <c r="AF201" s="4"/>
      <c r="AG201" s="16">
        <v>364926.61181999999</v>
      </c>
      <c r="AH201" s="16">
        <f t="shared" si="50"/>
        <v>634.98377569840522</v>
      </c>
      <c r="AI201" s="17">
        <f t="shared" si="51"/>
        <v>1.7400314340780686E-3</v>
      </c>
      <c r="AJ201" s="17">
        <v>2.5000000000000005E-3</v>
      </c>
      <c r="AK201" s="4"/>
      <c r="AL201" s="16">
        <v>364926.61181999999</v>
      </c>
      <c r="AM201" s="16">
        <f t="shared" si="52"/>
        <v>634.98377569840522</v>
      </c>
      <c r="AN201" s="17">
        <f t="shared" si="53"/>
        <v>1.7400314340780686E-3</v>
      </c>
      <c r="AO201" s="17">
        <v>2.5000000000000005E-3</v>
      </c>
      <c r="AP201" s="4"/>
      <c r="AQ201" s="18">
        <f t="shared" si="54"/>
        <v>0</v>
      </c>
      <c r="AR201" s="4"/>
      <c r="AS201" s="16">
        <v>364926.61181999999</v>
      </c>
      <c r="AT201" s="16">
        <f t="shared" si="55"/>
        <v>634.98377569840522</v>
      </c>
      <c r="AU201" s="17">
        <f t="shared" si="56"/>
        <v>1.7400314340780686E-3</v>
      </c>
      <c r="AV201" s="17">
        <v>2.5000000000000005E-3</v>
      </c>
      <c r="AW201" s="4"/>
      <c r="AX201" s="16">
        <v>364926.61181999999</v>
      </c>
      <c r="AY201" s="16">
        <f t="shared" si="57"/>
        <v>634.98377569840522</v>
      </c>
      <c r="AZ201" s="17">
        <f t="shared" si="58"/>
        <v>1.7400314340780686E-3</v>
      </c>
      <c r="BA201" s="17">
        <v>2.5000000000000005E-3</v>
      </c>
      <c r="BB201" s="4"/>
      <c r="BC201" s="18">
        <f t="shared" si="59"/>
        <v>0</v>
      </c>
      <c r="BD201" s="4"/>
    </row>
    <row r="202" spans="1:56" x14ac:dyDescent="0.3">
      <c r="A202" s="2">
        <v>8913293</v>
      </c>
      <c r="B202" s="2" t="s">
        <v>280</v>
      </c>
      <c r="C202" s="2">
        <v>8913293</v>
      </c>
      <c r="D202" s="2" t="s">
        <v>105</v>
      </c>
      <c r="E202" s="9">
        <v>1438231.32852</v>
      </c>
      <c r="G202" s="16">
        <v>1422590.7260901043</v>
      </c>
      <c r="H202" s="4"/>
      <c r="I202" s="16">
        <v>1425871.4576652499</v>
      </c>
      <c r="J202" s="16">
        <f t="shared" si="40"/>
        <v>3280.731575145619</v>
      </c>
      <c r="K202" s="17">
        <f t="shared" si="41"/>
        <v>2.3008606824331513E-3</v>
      </c>
      <c r="L202" s="17">
        <v>2.5000000000000001E-3</v>
      </c>
      <c r="M202" s="4"/>
      <c r="N202" s="16">
        <v>1425871.4576652499</v>
      </c>
      <c r="O202" s="16">
        <f t="shared" si="42"/>
        <v>3280.731575145619</v>
      </c>
      <c r="P202" s="17">
        <f t="shared" si="43"/>
        <v>2.3008606824331513E-3</v>
      </c>
      <c r="Q202" s="17">
        <v>2.5000000000000005E-3</v>
      </c>
      <c r="R202" s="4"/>
      <c r="S202" s="18">
        <f t="shared" si="44"/>
        <v>0</v>
      </c>
      <c r="T202" s="4"/>
      <c r="U202" s="16">
        <v>1429152.1892305</v>
      </c>
      <c r="V202" s="16">
        <f t="shared" si="45"/>
        <v>6561.4631403957028</v>
      </c>
      <c r="W202" s="17">
        <f t="shared" si="46"/>
        <v>4.591157743619032E-3</v>
      </c>
      <c r="X202" s="17">
        <v>5.0000000000000001E-3</v>
      </c>
      <c r="Y202" s="4"/>
      <c r="Z202" s="16">
        <v>1429152.1892305</v>
      </c>
      <c r="AA202" s="16">
        <f t="shared" si="47"/>
        <v>6561.4631403957028</v>
      </c>
      <c r="AB202" s="17">
        <f t="shared" si="48"/>
        <v>4.591157743619032E-3</v>
      </c>
      <c r="AC202" s="17">
        <v>5.0000000000000001E-3</v>
      </c>
      <c r="AD202" s="4"/>
      <c r="AE202" s="18">
        <f t="shared" si="49"/>
        <v>0</v>
      </c>
      <c r="AF202" s="4"/>
      <c r="AG202" s="16">
        <v>1425871.4576652499</v>
      </c>
      <c r="AH202" s="16">
        <f t="shared" si="50"/>
        <v>3280.731575145619</v>
      </c>
      <c r="AI202" s="17">
        <f t="shared" si="51"/>
        <v>2.3008606824331513E-3</v>
      </c>
      <c r="AJ202" s="17">
        <v>2.5000000000000001E-3</v>
      </c>
      <c r="AK202" s="4"/>
      <c r="AL202" s="16">
        <v>1425871.4576652499</v>
      </c>
      <c r="AM202" s="16">
        <f t="shared" si="52"/>
        <v>3280.731575145619</v>
      </c>
      <c r="AN202" s="17">
        <f t="shared" si="53"/>
        <v>2.3008606824331513E-3</v>
      </c>
      <c r="AO202" s="17">
        <v>2.5000000000000005E-3</v>
      </c>
      <c r="AP202" s="4"/>
      <c r="AQ202" s="18">
        <f t="shared" si="54"/>
        <v>0</v>
      </c>
      <c r="AR202" s="4"/>
      <c r="AS202" s="16">
        <v>1425871.4576652499</v>
      </c>
      <c r="AT202" s="16">
        <f t="shared" si="55"/>
        <v>3280.731575145619</v>
      </c>
      <c r="AU202" s="17">
        <f t="shared" si="56"/>
        <v>2.3008606824331513E-3</v>
      </c>
      <c r="AV202" s="17">
        <v>2.5000000000000001E-3</v>
      </c>
      <c r="AW202" s="4"/>
      <c r="AX202" s="16">
        <v>1425871.4576652499</v>
      </c>
      <c r="AY202" s="16">
        <f t="shared" si="57"/>
        <v>3280.731575145619</v>
      </c>
      <c r="AZ202" s="17">
        <f t="shared" si="58"/>
        <v>2.3008606824331513E-3</v>
      </c>
      <c r="BA202" s="17">
        <v>2.5000000000000005E-3</v>
      </c>
      <c r="BB202" s="4"/>
      <c r="BC202" s="18">
        <f t="shared" si="59"/>
        <v>0</v>
      </c>
      <c r="BD202" s="4"/>
    </row>
    <row r="203" spans="1:56" x14ac:dyDescent="0.3">
      <c r="A203" s="2">
        <v>8913119</v>
      </c>
      <c r="B203" s="2" t="s">
        <v>272</v>
      </c>
      <c r="C203" s="2">
        <v>8913119</v>
      </c>
      <c r="D203" s="2" t="s">
        <v>105</v>
      </c>
      <c r="E203" s="9">
        <v>282239.83004999999</v>
      </c>
      <c r="G203" s="16">
        <v>253745.22639993185</v>
      </c>
      <c r="H203" s="4"/>
      <c r="I203" s="16">
        <v>255047.39954040002</v>
      </c>
      <c r="J203" s="16">
        <f t="shared" ref="J203:J266" si="60">I203-$G203</f>
        <v>1302.1731404681632</v>
      </c>
      <c r="K203" s="17">
        <f t="shared" ref="K203:K266" si="61">(I203-$G203)/I203</f>
        <v>5.1056123011436402E-3</v>
      </c>
      <c r="L203" s="17">
        <v>1.100000000000001E-2</v>
      </c>
      <c r="M203" s="4"/>
      <c r="N203" s="16">
        <v>255047.39954040002</v>
      </c>
      <c r="O203" s="16">
        <f t="shared" ref="O203:O266" si="62">N203-$G203</f>
        <v>1302.1731404681632</v>
      </c>
      <c r="P203" s="17">
        <f t="shared" ref="P203:P266" si="63">(N203-$G203)/N203</f>
        <v>5.1056123011436402E-3</v>
      </c>
      <c r="Q203" s="17">
        <v>1.100000000000001E-2</v>
      </c>
      <c r="R203" s="4"/>
      <c r="S203" s="18">
        <f t="shared" ref="S203:S266" si="64">N203-I203</f>
        <v>0</v>
      </c>
      <c r="T203" s="4"/>
      <c r="U203" s="16">
        <v>254337.12328200002</v>
      </c>
      <c r="V203" s="16">
        <f t="shared" ref="V203:V266" si="65">U203-$G203</f>
        <v>591.89688206816209</v>
      </c>
      <c r="W203" s="17">
        <f t="shared" ref="W203:W266" si="66">(U203-$G203)/U203</f>
        <v>2.3272138743658266E-3</v>
      </c>
      <c r="X203" s="17">
        <v>5.0000000000000044E-3</v>
      </c>
      <c r="Y203" s="4"/>
      <c r="Z203" s="16">
        <v>254337.12328200002</v>
      </c>
      <c r="AA203" s="16">
        <f t="shared" ref="AA203:AA266" si="67">Z203-$G203</f>
        <v>591.89688206816209</v>
      </c>
      <c r="AB203" s="17">
        <f t="shared" ref="AB203:AB266" si="68">(Z203-$G203)/Z203</f>
        <v>2.3272138743658266E-3</v>
      </c>
      <c r="AC203" s="17">
        <v>5.0000000000000044E-3</v>
      </c>
      <c r="AD203" s="4"/>
      <c r="AE203" s="18">
        <f t="shared" ref="AE203:AE266" si="69">Z203-U203</f>
        <v>0</v>
      </c>
      <c r="AF203" s="4"/>
      <c r="AG203" s="16">
        <v>254929.02016400002</v>
      </c>
      <c r="AH203" s="16">
        <f t="shared" ref="AH203:AH266" si="70">AG203-$G203</f>
        <v>1183.793764068163</v>
      </c>
      <c r="AI203" s="17">
        <f t="shared" ref="AI203:AI266" si="71">(AG203-$G203)/AG203</f>
        <v>4.6436210491320644E-3</v>
      </c>
      <c r="AJ203" s="17">
        <v>1.0000000000000009E-2</v>
      </c>
      <c r="AK203" s="4"/>
      <c r="AL203" s="16">
        <v>254929.02016400002</v>
      </c>
      <c r="AM203" s="16">
        <f t="shared" ref="AM203:AM266" si="72">AL203-$G203</f>
        <v>1183.793764068163</v>
      </c>
      <c r="AN203" s="17">
        <f t="shared" ref="AN203:AN266" si="73">(AL203-$G203)/AL203</f>
        <v>4.6436210491320644E-3</v>
      </c>
      <c r="AO203" s="17">
        <v>1.0000000000000009E-2</v>
      </c>
      <c r="AP203" s="4"/>
      <c r="AQ203" s="18">
        <f t="shared" ref="AQ203:AQ266" si="74">AL203-AG203</f>
        <v>0</v>
      </c>
      <c r="AR203" s="4"/>
      <c r="AS203" s="16">
        <v>254041.174841</v>
      </c>
      <c r="AT203" s="16">
        <f t="shared" ref="AT203:AT266" si="75">AS203-$G203</f>
        <v>295.94844106814708</v>
      </c>
      <c r="AU203" s="17">
        <f t="shared" ref="AU203:AU266" si="76">(AS203-$G203)/AS203</f>
        <v>1.1649624957583199E-3</v>
      </c>
      <c r="AV203" s="17">
        <v>2.5000000000000022E-3</v>
      </c>
      <c r="AW203" s="4"/>
      <c r="AX203" s="16">
        <v>254041.174841</v>
      </c>
      <c r="AY203" s="16">
        <f t="shared" ref="AY203:AY266" si="77">AX203-$G203</f>
        <v>295.94844106814708</v>
      </c>
      <c r="AZ203" s="17">
        <f t="shared" ref="AZ203:AZ266" si="78">(AX203-$G203)/AX203</f>
        <v>1.1649624957583199E-3</v>
      </c>
      <c r="BA203" s="17">
        <v>2.5000000000000022E-3</v>
      </c>
      <c r="BB203" s="4"/>
      <c r="BC203" s="18">
        <f t="shared" ref="BC203:BC266" si="79">AX203-AS203</f>
        <v>0</v>
      </c>
      <c r="BD203" s="4"/>
    </row>
    <row r="204" spans="1:56" x14ac:dyDescent="0.3">
      <c r="A204" s="2">
        <v>8913777</v>
      </c>
      <c r="B204" s="2" t="s">
        <v>53</v>
      </c>
      <c r="C204" s="2">
        <v>8913777</v>
      </c>
      <c r="D204" s="2" t="s">
        <v>105</v>
      </c>
      <c r="E204" s="9">
        <v>1192148.5171399999</v>
      </c>
      <c r="G204" s="16">
        <v>1185805.1134583128</v>
      </c>
      <c r="H204" s="4"/>
      <c r="I204" s="16">
        <v>1188493.8810337498</v>
      </c>
      <c r="J204" s="16">
        <f t="shared" si="60"/>
        <v>2688.7675754369702</v>
      </c>
      <c r="K204" s="17">
        <f t="shared" si="61"/>
        <v>2.2623318624899317E-3</v>
      </c>
      <c r="L204" s="17">
        <v>2.5000000000000005E-3</v>
      </c>
      <c r="M204" s="4"/>
      <c r="N204" s="16">
        <v>1188493.88103375</v>
      </c>
      <c r="O204" s="16">
        <f t="shared" si="62"/>
        <v>2688.767575437203</v>
      </c>
      <c r="P204" s="17">
        <f t="shared" si="63"/>
        <v>2.2623318624901269E-3</v>
      </c>
      <c r="Q204" s="17">
        <v>2.5000000000000005E-3</v>
      </c>
      <c r="R204" s="4"/>
      <c r="S204" s="18">
        <f t="shared" si="64"/>
        <v>0</v>
      </c>
      <c r="T204" s="4"/>
      <c r="U204" s="16">
        <v>1191182.6485674998</v>
      </c>
      <c r="V204" s="16">
        <f t="shared" si="65"/>
        <v>5377.5351091870107</v>
      </c>
      <c r="W204" s="17">
        <f t="shared" si="66"/>
        <v>4.5144505048440404E-3</v>
      </c>
      <c r="X204" s="17">
        <v>5.000000000000001E-3</v>
      </c>
      <c r="Y204" s="4"/>
      <c r="Z204" s="16">
        <v>1191182.6485674998</v>
      </c>
      <c r="AA204" s="16">
        <f t="shared" si="67"/>
        <v>5377.5351091870107</v>
      </c>
      <c r="AB204" s="17">
        <f t="shared" si="68"/>
        <v>4.5144505048440404E-3</v>
      </c>
      <c r="AC204" s="17">
        <v>5.000000000000001E-3</v>
      </c>
      <c r="AD204" s="4"/>
      <c r="AE204" s="18">
        <f t="shared" si="69"/>
        <v>0</v>
      </c>
      <c r="AF204" s="4"/>
      <c r="AG204" s="16">
        <v>1188493.8810337498</v>
      </c>
      <c r="AH204" s="16">
        <f t="shared" si="70"/>
        <v>2688.7675754369702</v>
      </c>
      <c r="AI204" s="17">
        <f t="shared" si="71"/>
        <v>2.2623318624899317E-3</v>
      </c>
      <c r="AJ204" s="17">
        <v>2.5000000000000005E-3</v>
      </c>
      <c r="AK204" s="4"/>
      <c r="AL204" s="16">
        <v>1188493.88103375</v>
      </c>
      <c r="AM204" s="16">
        <f t="shared" si="72"/>
        <v>2688.767575437203</v>
      </c>
      <c r="AN204" s="17">
        <f t="shared" si="73"/>
        <v>2.2623318624901269E-3</v>
      </c>
      <c r="AO204" s="17">
        <v>2.5000000000000005E-3</v>
      </c>
      <c r="AP204" s="4"/>
      <c r="AQ204" s="18">
        <f t="shared" si="74"/>
        <v>0</v>
      </c>
      <c r="AR204" s="4"/>
      <c r="AS204" s="16">
        <v>1188493.8810337498</v>
      </c>
      <c r="AT204" s="16">
        <f t="shared" si="75"/>
        <v>2688.7675754369702</v>
      </c>
      <c r="AU204" s="17">
        <f t="shared" si="76"/>
        <v>2.2623318624899317E-3</v>
      </c>
      <c r="AV204" s="17">
        <v>2.5000000000000005E-3</v>
      </c>
      <c r="AW204" s="4"/>
      <c r="AX204" s="16">
        <v>1188493.88103375</v>
      </c>
      <c r="AY204" s="16">
        <f t="shared" si="77"/>
        <v>2688.767575437203</v>
      </c>
      <c r="AZ204" s="17">
        <f t="shared" si="78"/>
        <v>2.2623318624901269E-3</v>
      </c>
      <c r="BA204" s="17">
        <v>2.5000000000000005E-3</v>
      </c>
      <c r="BB204" s="4"/>
      <c r="BC204" s="18">
        <f t="shared" si="79"/>
        <v>0</v>
      </c>
      <c r="BD204" s="4"/>
    </row>
    <row r="205" spans="1:56" x14ac:dyDescent="0.3">
      <c r="A205" s="2">
        <v>8912918</v>
      </c>
      <c r="B205" s="2" t="s">
        <v>249</v>
      </c>
      <c r="C205" s="2">
        <v>8912918</v>
      </c>
      <c r="D205" s="2" t="s">
        <v>105</v>
      </c>
      <c r="E205" s="9">
        <v>1191564.8602399998</v>
      </c>
      <c r="G205" s="16">
        <v>1184813.9498086593</v>
      </c>
      <c r="H205" s="4"/>
      <c r="I205" s="16">
        <v>1187500.2394245001</v>
      </c>
      <c r="J205" s="16">
        <f t="shared" si="60"/>
        <v>2686.2896158408839</v>
      </c>
      <c r="K205" s="17">
        <f t="shared" si="61"/>
        <v>2.2621381677722812E-3</v>
      </c>
      <c r="L205" s="17">
        <v>2.5000000000000001E-3</v>
      </c>
      <c r="M205" s="4"/>
      <c r="N205" s="16">
        <v>1187500.2394245001</v>
      </c>
      <c r="O205" s="16">
        <f t="shared" si="62"/>
        <v>2686.2896158408839</v>
      </c>
      <c r="P205" s="17">
        <f t="shared" si="63"/>
        <v>2.2621381677722812E-3</v>
      </c>
      <c r="Q205" s="17">
        <v>2.5000000000000005E-3</v>
      </c>
      <c r="R205" s="4"/>
      <c r="S205" s="18">
        <f t="shared" si="64"/>
        <v>0</v>
      </c>
      <c r="T205" s="4"/>
      <c r="U205" s="16">
        <v>1190186.529049</v>
      </c>
      <c r="V205" s="16">
        <f t="shared" si="65"/>
        <v>5372.5792403407395</v>
      </c>
      <c r="W205" s="17">
        <f t="shared" si="66"/>
        <v>4.5140649042916111E-3</v>
      </c>
      <c r="X205" s="17">
        <v>5.0000000000000001E-3</v>
      </c>
      <c r="Y205" s="4"/>
      <c r="Z205" s="16">
        <v>1190186.529049</v>
      </c>
      <c r="AA205" s="16">
        <f t="shared" si="67"/>
        <v>5372.5792403407395</v>
      </c>
      <c r="AB205" s="17">
        <f t="shared" si="68"/>
        <v>4.5140649042916111E-3</v>
      </c>
      <c r="AC205" s="17">
        <v>5.0000000000000001E-3</v>
      </c>
      <c r="AD205" s="4"/>
      <c r="AE205" s="18">
        <f t="shared" si="69"/>
        <v>0</v>
      </c>
      <c r="AF205" s="4"/>
      <c r="AG205" s="16">
        <v>1187500.2394245001</v>
      </c>
      <c r="AH205" s="16">
        <f t="shared" si="70"/>
        <v>2686.2896158408839</v>
      </c>
      <c r="AI205" s="17">
        <f t="shared" si="71"/>
        <v>2.2621381677722812E-3</v>
      </c>
      <c r="AJ205" s="17">
        <v>2.5000000000000001E-3</v>
      </c>
      <c r="AK205" s="4"/>
      <c r="AL205" s="16">
        <v>1187500.2394245001</v>
      </c>
      <c r="AM205" s="16">
        <f t="shared" si="72"/>
        <v>2686.2896158408839</v>
      </c>
      <c r="AN205" s="17">
        <f t="shared" si="73"/>
        <v>2.2621381677722812E-3</v>
      </c>
      <c r="AO205" s="17">
        <v>2.5000000000000005E-3</v>
      </c>
      <c r="AP205" s="4"/>
      <c r="AQ205" s="18">
        <f t="shared" si="74"/>
        <v>0</v>
      </c>
      <c r="AR205" s="4"/>
      <c r="AS205" s="16">
        <v>1187500.2394245001</v>
      </c>
      <c r="AT205" s="16">
        <f t="shared" si="75"/>
        <v>2686.2896158408839</v>
      </c>
      <c r="AU205" s="17">
        <f t="shared" si="76"/>
        <v>2.2621381677722812E-3</v>
      </c>
      <c r="AV205" s="17">
        <v>2.5000000000000001E-3</v>
      </c>
      <c r="AW205" s="4"/>
      <c r="AX205" s="16">
        <v>1187500.2394245001</v>
      </c>
      <c r="AY205" s="16">
        <f t="shared" si="77"/>
        <v>2686.2896158408839</v>
      </c>
      <c r="AZ205" s="17">
        <f t="shared" si="78"/>
        <v>2.2621381677722812E-3</v>
      </c>
      <c r="BA205" s="17">
        <v>2.5000000000000005E-3</v>
      </c>
      <c r="BB205" s="4"/>
      <c r="BC205" s="18">
        <f t="shared" si="79"/>
        <v>0</v>
      </c>
      <c r="BD205" s="4"/>
    </row>
    <row r="206" spans="1:56" x14ac:dyDescent="0.3">
      <c r="A206" s="2">
        <v>8913772</v>
      </c>
      <c r="B206" s="2" t="s">
        <v>179</v>
      </c>
      <c r="C206" s="2">
        <v>8913772</v>
      </c>
      <c r="D206" s="2" t="s">
        <v>105</v>
      </c>
      <c r="E206" s="9">
        <v>1779081.7796400001</v>
      </c>
      <c r="G206" s="16">
        <v>1722613.0749890597</v>
      </c>
      <c r="H206" s="4"/>
      <c r="I206" s="16">
        <v>1740348.539725</v>
      </c>
      <c r="J206" s="16">
        <f t="shared" si="60"/>
        <v>17735.464735940332</v>
      </c>
      <c r="K206" s="17">
        <f t="shared" si="61"/>
        <v>1.0190754513313057E-2</v>
      </c>
      <c r="L206" s="17">
        <v>1.0999999999999999E-2</v>
      </c>
      <c r="M206" s="4"/>
      <c r="N206" s="16">
        <v>1740348.539725</v>
      </c>
      <c r="O206" s="16">
        <f t="shared" si="62"/>
        <v>17735.464735940332</v>
      </c>
      <c r="P206" s="17">
        <f t="shared" si="63"/>
        <v>1.0190754513313057E-2</v>
      </c>
      <c r="Q206" s="17">
        <v>1.0999999999999999E-2</v>
      </c>
      <c r="R206" s="4"/>
      <c r="S206" s="18">
        <f t="shared" si="64"/>
        <v>0</v>
      </c>
      <c r="T206" s="4"/>
      <c r="U206" s="16">
        <v>1730674.6498750001</v>
      </c>
      <c r="V206" s="16">
        <f t="shared" si="65"/>
        <v>8061.5748859404121</v>
      </c>
      <c r="W206" s="17">
        <f t="shared" si="66"/>
        <v>4.6580533704140567E-3</v>
      </c>
      <c r="X206" s="17">
        <v>5.000000000000001E-3</v>
      </c>
      <c r="Y206" s="4"/>
      <c r="Z206" s="16">
        <v>1730674.6498749999</v>
      </c>
      <c r="AA206" s="16">
        <f t="shared" si="67"/>
        <v>8061.5748859401792</v>
      </c>
      <c r="AB206" s="17">
        <f t="shared" si="68"/>
        <v>4.6580533704139232E-3</v>
      </c>
      <c r="AC206" s="17">
        <v>5.000000000000001E-3</v>
      </c>
      <c r="AD206" s="4"/>
      <c r="AE206" s="18">
        <f t="shared" si="69"/>
        <v>0</v>
      </c>
      <c r="AF206" s="4"/>
      <c r="AG206" s="16">
        <v>1738736.2247500001</v>
      </c>
      <c r="AH206" s="16">
        <f t="shared" si="70"/>
        <v>16123.149760940345</v>
      </c>
      <c r="AI206" s="17">
        <f t="shared" si="71"/>
        <v>9.2729130108614218E-3</v>
      </c>
      <c r="AJ206" s="17">
        <v>9.9999999999999985E-3</v>
      </c>
      <c r="AK206" s="4"/>
      <c r="AL206" s="16">
        <v>1738736.2247500001</v>
      </c>
      <c r="AM206" s="16">
        <f t="shared" si="72"/>
        <v>16123.149760940345</v>
      </c>
      <c r="AN206" s="17">
        <f t="shared" si="73"/>
        <v>9.2729130108614218E-3</v>
      </c>
      <c r="AO206" s="17">
        <v>9.9999999999999985E-3</v>
      </c>
      <c r="AP206" s="4"/>
      <c r="AQ206" s="18">
        <f t="shared" si="74"/>
        <v>0</v>
      </c>
      <c r="AR206" s="4"/>
      <c r="AS206" s="16">
        <v>1726643.8624375002</v>
      </c>
      <c r="AT206" s="16">
        <f t="shared" si="75"/>
        <v>4030.7874484404456</v>
      </c>
      <c r="AU206" s="17">
        <f t="shared" si="76"/>
        <v>2.3344637166521358E-3</v>
      </c>
      <c r="AV206" s="17">
        <v>2.5000000000000022E-3</v>
      </c>
      <c r="AW206" s="4"/>
      <c r="AX206" s="16">
        <v>1726643.8624374999</v>
      </c>
      <c r="AY206" s="16">
        <f t="shared" si="77"/>
        <v>4030.7874484402128</v>
      </c>
      <c r="AZ206" s="17">
        <f t="shared" si="78"/>
        <v>2.3344637166520014E-3</v>
      </c>
      <c r="BA206" s="17">
        <v>2.4999999999999988E-3</v>
      </c>
      <c r="BB206" s="4"/>
      <c r="BC206" s="18">
        <f t="shared" si="79"/>
        <v>0</v>
      </c>
      <c r="BD206" s="4"/>
    </row>
    <row r="207" spans="1:56" x14ac:dyDescent="0.3">
      <c r="A207" s="2">
        <v>8912806</v>
      </c>
      <c r="B207" s="2" t="s">
        <v>239</v>
      </c>
      <c r="C207" s="2">
        <v>8912806</v>
      </c>
      <c r="D207" s="2" t="s">
        <v>105</v>
      </c>
      <c r="E207" s="9">
        <v>602254.83238000004</v>
      </c>
      <c r="G207" s="16">
        <v>593722.35168991983</v>
      </c>
      <c r="H207" s="4"/>
      <c r="I207" s="16">
        <v>594930.91232925002</v>
      </c>
      <c r="J207" s="16">
        <f t="shared" si="60"/>
        <v>1208.5606393301859</v>
      </c>
      <c r="K207" s="17">
        <f t="shared" si="61"/>
        <v>2.0314302287613144E-3</v>
      </c>
      <c r="L207" s="17">
        <v>2.5000000000000022E-3</v>
      </c>
      <c r="M207" s="4"/>
      <c r="N207" s="16">
        <v>594930.91232925002</v>
      </c>
      <c r="O207" s="16">
        <f t="shared" si="62"/>
        <v>1208.5606393301859</v>
      </c>
      <c r="P207" s="17">
        <f t="shared" si="63"/>
        <v>2.0314302287613144E-3</v>
      </c>
      <c r="Q207" s="17">
        <v>2.5000000000000022E-3</v>
      </c>
      <c r="R207" s="4"/>
      <c r="S207" s="18">
        <f t="shared" si="64"/>
        <v>0</v>
      </c>
      <c r="T207" s="4"/>
      <c r="U207" s="16">
        <v>596139.47295850003</v>
      </c>
      <c r="V207" s="16">
        <f t="shared" si="65"/>
        <v>2417.121268580202</v>
      </c>
      <c r="W207" s="17">
        <f t="shared" si="66"/>
        <v>4.0546237553849562E-3</v>
      </c>
      <c r="X207" s="17">
        <v>4.9999999999999975E-3</v>
      </c>
      <c r="Y207" s="4"/>
      <c r="Z207" s="16">
        <v>596139.47295850003</v>
      </c>
      <c r="AA207" s="16">
        <f t="shared" si="67"/>
        <v>2417.121268580202</v>
      </c>
      <c r="AB207" s="17">
        <f t="shared" si="68"/>
        <v>4.0546237553849562E-3</v>
      </c>
      <c r="AC207" s="17">
        <v>4.9999999999999975E-3</v>
      </c>
      <c r="AD207" s="4"/>
      <c r="AE207" s="18">
        <f t="shared" si="69"/>
        <v>0</v>
      </c>
      <c r="AF207" s="4"/>
      <c r="AG207" s="16">
        <v>594930.91232925002</v>
      </c>
      <c r="AH207" s="16">
        <f t="shared" si="70"/>
        <v>1208.5606393301859</v>
      </c>
      <c r="AI207" s="17">
        <f t="shared" si="71"/>
        <v>2.0314302287613144E-3</v>
      </c>
      <c r="AJ207" s="17">
        <v>2.5000000000000022E-3</v>
      </c>
      <c r="AK207" s="4"/>
      <c r="AL207" s="16">
        <v>594930.91232925002</v>
      </c>
      <c r="AM207" s="16">
        <f t="shared" si="72"/>
        <v>1208.5606393301859</v>
      </c>
      <c r="AN207" s="17">
        <f t="shared" si="73"/>
        <v>2.0314302287613144E-3</v>
      </c>
      <c r="AO207" s="17">
        <v>2.5000000000000022E-3</v>
      </c>
      <c r="AP207" s="4"/>
      <c r="AQ207" s="18">
        <f t="shared" si="74"/>
        <v>0</v>
      </c>
      <c r="AR207" s="4"/>
      <c r="AS207" s="16">
        <v>594930.91232925002</v>
      </c>
      <c r="AT207" s="16">
        <f t="shared" si="75"/>
        <v>1208.5606393301859</v>
      </c>
      <c r="AU207" s="17">
        <f t="shared" si="76"/>
        <v>2.0314302287613144E-3</v>
      </c>
      <c r="AV207" s="17">
        <v>2.5000000000000022E-3</v>
      </c>
      <c r="AW207" s="4"/>
      <c r="AX207" s="16">
        <v>594930.91232925002</v>
      </c>
      <c r="AY207" s="16">
        <f t="shared" si="77"/>
        <v>1208.5606393301859</v>
      </c>
      <c r="AZ207" s="17">
        <f t="shared" si="78"/>
        <v>2.0314302287613144E-3</v>
      </c>
      <c r="BA207" s="17">
        <v>2.5000000000000022E-3</v>
      </c>
      <c r="BB207" s="4"/>
      <c r="BC207" s="18">
        <f t="shared" si="79"/>
        <v>0</v>
      </c>
      <c r="BD207" s="4"/>
    </row>
    <row r="208" spans="1:56" x14ac:dyDescent="0.3">
      <c r="A208" s="2">
        <v>8914012</v>
      </c>
      <c r="B208" s="2" t="s">
        <v>87</v>
      </c>
      <c r="C208" s="2">
        <v>8914012</v>
      </c>
      <c r="D208" s="2" t="s">
        <v>106</v>
      </c>
      <c r="E208" s="9">
        <v>6063226.9678400001</v>
      </c>
      <c r="G208" s="16">
        <v>6010466.4495320432</v>
      </c>
      <c r="H208" s="4"/>
      <c r="I208" s="16">
        <v>6025216.8703737501</v>
      </c>
      <c r="J208" s="16">
        <f t="shared" si="60"/>
        <v>14750.420841706917</v>
      </c>
      <c r="K208" s="17">
        <f t="shared" si="61"/>
        <v>2.4481145092445332E-3</v>
      </c>
      <c r="L208" s="17">
        <v>2.5000000000000001E-3</v>
      </c>
      <c r="M208" s="4"/>
      <c r="N208" s="16">
        <v>6025216.8703737501</v>
      </c>
      <c r="O208" s="16">
        <f t="shared" si="62"/>
        <v>14750.420841706917</v>
      </c>
      <c r="P208" s="17">
        <f t="shared" si="63"/>
        <v>2.4481145092445332E-3</v>
      </c>
      <c r="Q208" s="17">
        <v>2.5000000000000001E-3</v>
      </c>
      <c r="R208" s="4"/>
      <c r="S208" s="18">
        <f t="shared" si="64"/>
        <v>0</v>
      </c>
      <c r="T208" s="4"/>
      <c r="U208" s="16">
        <v>6039967.2912475001</v>
      </c>
      <c r="V208" s="16">
        <f t="shared" si="65"/>
        <v>29500.841715456918</v>
      </c>
      <c r="W208" s="17">
        <f t="shared" si="66"/>
        <v>4.8842717672008765E-3</v>
      </c>
      <c r="X208" s="17">
        <v>5.0000000000000001E-3</v>
      </c>
      <c r="Y208" s="4"/>
      <c r="Z208" s="16">
        <v>6039967.2912475001</v>
      </c>
      <c r="AA208" s="16">
        <f t="shared" si="67"/>
        <v>29500.841715456918</v>
      </c>
      <c r="AB208" s="17">
        <f t="shared" si="68"/>
        <v>4.8842717672008765E-3</v>
      </c>
      <c r="AC208" s="17">
        <v>5.0000000000000001E-3</v>
      </c>
      <c r="AD208" s="4"/>
      <c r="AE208" s="18">
        <f t="shared" si="69"/>
        <v>0</v>
      </c>
      <c r="AF208" s="4"/>
      <c r="AG208" s="16">
        <v>6025216.8703737501</v>
      </c>
      <c r="AH208" s="16">
        <f t="shared" si="70"/>
        <v>14750.420841706917</v>
      </c>
      <c r="AI208" s="17">
        <f t="shared" si="71"/>
        <v>2.4481145092445332E-3</v>
      </c>
      <c r="AJ208" s="17">
        <v>2.5000000000000001E-3</v>
      </c>
      <c r="AK208" s="4"/>
      <c r="AL208" s="16">
        <v>6025216.8703737501</v>
      </c>
      <c r="AM208" s="16">
        <f t="shared" si="72"/>
        <v>14750.420841706917</v>
      </c>
      <c r="AN208" s="17">
        <f t="shared" si="73"/>
        <v>2.4481145092445332E-3</v>
      </c>
      <c r="AO208" s="17">
        <v>2.5000000000000001E-3</v>
      </c>
      <c r="AP208" s="4"/>
      <c r="AQ208" s="18">
        <f t="shared" si="74"/>
        <v>0</v>
      </c>
      <c r="AR208" s="4"/>
      <c r="AS208" s="16">
        <v>6025216.8703737501</v>
      </c>
      <c r="AT208" s="16">
        <f t="shared" si="75"/>
        <v>14750.420841706917</v>
      </c>
      <c r="AU208" s="17">
        <f t="shared" si="76"/>
        <v>2.4481145092445332E-3</v>
      </c>
      <c r="AV208" s="17">
        <v>2.5000000000000001E-3</v>
      </c>
      <c r="AW208" s="4"/>
      <c r="AX208" s="16">
        <v>6025216.8703737501</v>
      </c>
      <c r="AY208" s="16">
        <f t="shared" si="77"/>
        <v>14750.420841706917</v>
      </c>
      <c r="AZ208" s="17">
        <f t="shared" si="78"/>
        <v>2.4481145092445332E-3</v>
      </c>
      <c r="BA208" s="17">
        <v>2.5000000000000001E-3</v>
      </c>
      <c r="BB208" s="4"/>
      <c r="BC208" s="18">
        <f t="shared" si="79"/>
        <v>0</v>
      </c>
      <c r="BD208" s="4"/>
    </row>
    <row r="209" spans="1:56" x14ac:dyDescent="0.3">
      <c r="A209" s="2">
        <v>8914011</v>
      </c>
      <c r="B209" s="2" t="s">
        <v>130</v>
      </c>
      <c r="C209" s="2">
        <v>8914011</v>
      </c>
      <c r="D209" s="2" t="s">
        <v>106</v>
      </c>
      <c r="E209" s="9">
        <v>6670669.3490399998</v>
      </c>
      <c r="G209" s="16">
        <v>6645550.6290871194</v>
      </c>
      <c r="H209" s="4"/>
      <c r="I209" s="16">
        <v>6661888.7604227494</v>
      </c>
      <c r="J209" s="16">
        <f t="shared" si="60"/>
        <v>16338.131335630082</v>
      </c>
      <c r="K209" s="17">
        <f t="shared" si="61"/>
        <v>2.4524773563756263E-3</v>
      </c>
      <c r="L209" s="17">
        <v>2.5000000000000001E-3</v>
      </c>
      <c r="M209" s="4"/>
      <c r="N209" s="16">
        <v>6661888.7604227494</v>
      </c>
      <c r="O209" s="16">
        <f t="shared" si="62"/>
        <v>16338.131335630082</v>
      </c>
      <c r="P209" s="17">
        <f t="shared" si="63"/>
        <v>2.4524773563756263E-3</v>
      </c>
      <c r="Q209" s="17">
        <v>2.5000000000000001E-3</v>
      </c>
      <c r="R209" s="4"/>
      <c r="S209" s="18">
        <f t="shared" si="64"/>
        <v>0</v>
      </c>
      <c r="T209" s="4"/>
      <c r="U209" s="16">
        <v>6678226.8917454993</v>
      </c>
      <c r="V209" s="16">
        <f t="shared" si="65"/>
        <v>32676.262658379972</v>
      </c>
      <c r="W209" s="17">
        <f t="shared" si="66"/>
        <v>4.8929548498522673E-3</v>
      </c>
      <c r="X209" s="17">
        <v>5.0000000000000001E-3</v>
      </c>
      <c r="Y209" s="4"/>
      <c r="Z209" s="16">
        <v>6678226.8917454993</v>
      </c>
      <c r="AA209" s="16">
        <f t="shared" si="67"/>
        <v>32676.262658379972</v>
      </c>
      <c r="AB209" s="17">
        <f t="shared" si="68"/>
        <v>4.8929548498522673E-3</v>
      </c>
      <c r="AC209" s="17">
        <v>5.0000000000000001E-3</v>
      </c>
      <c r="AD209" s="4"/>
      <c r="AE209" s="18">
        <f t="shared" si="69"/>
        <v>0</v>
      </c>
      <c r="AF209" s="4"/>
      <c r="AG209" s="16">
        <v>6661888.7604227494</v>
      </c>
      <c r="AH209" s="16">
        <f t="shared" si="70"/>
        <v>16338.131335630082</v>
      </c>
      <c r="AI209" s="17">
        <f t="shared" si="71"/>
        <v>2.4524773563756263E-3</v>
      </c>
      <c r="AJ209" s="17">
        <v>2.5000000000000001E-3</v>
      </c>
      <c r="AK209" s="4"/>
      <c r="AL209" s="16">
        <v>6661888.7604227494</v>
      </c>
      <c r="AM209" s="16">
        <f t="shared" si="72"/>
        <v>16338.131335630082</v>
      </c>
      <c r="AN209" s="17">
        <f t="shared" si="73"/>
        <v>2.4524773563756263E-3</v>
      </c>
      <c r="AO209" s="17">
        <v>2.5000000000000001E-3</v>
      </c>
      <c r="AP209" s="4"/>
      <c r="AQ209" s="18">
        <f t="shared" si="74"/>
        <v>0</v>
      </c>
      <c r="AR209" s="4"/>
      <c r="AS209" s="16">
        <v>6661888.7604227494</v>
      </c>
      <c r="AT209" s="16">
        <f t="shared" si="75"/>
        <v>16338.131335630082</v>
      </c>
      <c r="AU209" s="17">
        <f t="shared" si="76"/>
        <v>2.4524773563756263E-3</v>
      </c>
      <c r="AV209" s="17">
        <v>2.5000000000000001E-3</v>
      </c>
      <c r="AW209" s="4"/>
      <c r="AX209" s="16">
        <v>6661888.7604227494</v>
      </c>
      <c r="AY209" s="16">
        <f t="shared" si="77"/>
        <v>16338.131335630082</v>
      </c>
      <c r="AZ209" s="17">
        <f t="shared" si="78"/>
        <v>2.4524773563756263E-3</v>
      </c>
      <c r="BA209" s="17">
        <v>2.5000000000000001E-3</v>
      </c>
      <c r="BB209" s="4"/>
      <c r="BC209" s="18">
        <f t="shared" si="79"/>
        <v>0</v>
      </c>
      <c r="BD209" s="4"/>
    </row>
    <row r="210" spans="1:56" x14ac:dyDescent="0.3">
      <c r="A210" s="2">
        <v>8912234</v>
      </c>
      <c r="B210" s="2" t="s">
        <v>159</v>
      </c>
      <c r="C210" s="2">
        <v>8912234</v>
      </c>
      <c r="D210" s="2" t="s">
        <v>105</v>
      </c>
      <c r="E210" s="9">
        <v>1533430.54614</v>
      </c>
      <c r="G210" s="16">
        <v>1517467.6702369037</v>
      </c>
      <c r="H210" s="4"/>
      <c r="I210" s="16">
        <v>1520985.5941255002</v>
      </c>
      <c r="J210" s="16">
        <f t="shared" si="60"/>
        <v>3517.9238885964733</v>
      </c>
      <c r="K210" s="17">
        <f t="shared" si="61"/>
        <v>2.3129238713264244E-3</v>
      </c>
      <c r="L210" s="17">
        <v>2.5000000000000001E-3</v>
      </c>
      <c r="M210" s="4"/>
      <c r="N210" s="16">
        <v>1520985.5941254999</v>
      </c>
      <c r="O210" s="16">
        <f t="shared" si="62"/>
        <v>3517.9238885962404</v>
      </c>
      <c r="P210" s="17">
        <f t="shared" si="63"/>
        <v>2.3129238713262717E-3</v>
      </c>
      <c r="Q210" s="17">
        <v>2.5000000000000001E-3</v>
      </c>
      <c r="R210" s="4"/>
      <c r="S210" s="18">
        <f t="shared" si="64"/>
        <v>0</v>
      </c>
      <c r="T210" s="4"/>
      <c r="U210" s="16">
        <v>1524503.5180510001</v>
      </c>
      <c r="V210" s="16">
        <f t="shared" si="65"/>
        <v>7035.8478140963707</v>
      </c>
      <c r="W210" s="17">
        <f t="shared" si="66"/>
        <v>4.6151732224871105E-3</v>
      </c>
      <c r="X210" s="17">
        <v>5.0000000000000001E-3</v>
      </c>
      <c r="Y210" s="4"/>
      <c r="Z210" s="16">
        <v>1524503.5180510001</v>
      </c>
      <c r="AA210" s="16">
        <f t="shared" si="67"/>
        <v>7035.8478140963707</v>
      </c>
      <c r="AB210" s="17">
        <f t="shared" si="68"/>
        <v>4.6151732224871105E-3</v>
      </c>
      <c r="AC210" s="17">
        <v>5.000000000000001E-3</v>
      </c>
      <c r="AD210" s="4"/>
      <c r="AE210" s="18">
        <f t="shared" si="69"/>
        <v>0</v>
      </c>
      <c r="AF210" s="4"/>
      <c r="AG210" s="16">
        <v>1520985.5941255002</v>
      </c>
      <c r="AH210" s="16">
        <f t="shared" si="70"/>
        <v>3517.9238885964733</v>
      </c>
      <c r="AI210" s="17">
        <f t="shared" si="71"/>
        <v>2.3129238713264244E-3</v>
      </c>
      <c r="AJ210" s="17">
        <v>2.5000000000000001E-3</v>
      </c>
      <c r="AK210" s="4"/>
      <c r="AL210" s="16">
        <v>1520985.5941254999</v>
      </c>
      <c r="AM210" s="16">
        <f t="shared" si="72"/>
        <v>3517.9238885962404</v>
      </c>
      <c r="AN210" s="17">
        <f t="shared" si="73"/>
        <v>2.3129238713262717E-3</v>
      </c>
      <c r="AO210" s="17">
        <v>2.5000000000000001E-3</v>
      </c>
      <c r="AP210" s="4"/>
      <c r="AQ210" s="18">
        <f t="shared" si="74"/>
        <v>0</v>
      </c>
      <c r="AR210" s="4"/>
      <c r="AS210" s="16">
        <v>1520985.5941255002</v>
      </c>
      <c r="AT210" s="16">
        <f t="shared" si="75"/>
        <v>3517.9238885964733</v>
      </c>
      <c r="AU210" s="17">
        <f t="shared" si="76"/>
        <v>2.3129238713264244E-3</v>
      </c>
      <c r="AV210" s="17">
        <v>2.5000000000000001E-3</v>
      </c>
      <c r="AW210" s="4"/>
      <c r="AX210" s="16">
        <v>1520985.5941254999</v>
      </c>
      <c r="AY210" s="16">
        <f t="shared" si="77"/>
        <v>3517.9238885962404</v>
      </c>
      <c r="AZ210" s="17">
        <f t="shared" si="78"/>
        <v>2.3129238713262717E-3</v>
      </c>
      <c r="BA210" s="17">
        <v>2.5000000000000001E-3</v>
      </c>
      <c r="BB210" s="4"/>
      <c r="BC210" s="18">
        <f t="shared" si="79"/>
        <v>0</v>
      </c>
      <c r="BD210" s="4"/>
    </row>
    <row r="211" spans="1:56" x14ac:dyDescent="0.3">
      <c r="A211" s="2">
        <v>8912087</v>
      </c>
      <c r="B211" s="2" t="s">
        <v>131</v>
      </c>
      <c r="C211" s="2">
        <v>8912087</v>
      </c>
      <c r="D211" s="2" t="s">
        <v>105</v>
      </c>
      <c r="E211" s="9">
        <v>1181818.31724</v>
      </c>
      <c r="G211" s="16">
        <v>1173753.2355332798</v>
      </c>
      <c r="H211" s="4"/>
      <c r="I211" s="16">
        <v>1176411.8733387501</v>
      </c>
      <c r="J211" s="16">
        <f t="shared" si="60"/>
        <v>2658.6378054702654</v>
      </c>
      <c r="K211" s="17">
        <f t="shared" si="61"/>
        <v>2.259954923716335E-3</v>
      </c>
      <c r="L211" s="17">
        <v>2.5000000000000001E-3</v>
      </c>
      <c r="M211" s="4"/>
      <c r="N211" s="16">
        <v>1176411.8733387503</v>
      </c>
      <c r="O211" s="16">
        <f t="shared" si="62"/>
        <v>2658.6378054704983</v>
      </c>
      <c r="P211" s="17">
        <f t="shared" si="63"/>
        <v>2.2599549237165323E-3</v>
      </c>
      <c r="Q211" s="17">
        <v>2.4999999999999996E-3</v>
      </c>
      <c r="R211" s="4"/>
      <c r="S211" s="18">
        <f t="shared" si="64"/>
        <v>0</v>
      </c>
      <c r="T211" s="4"/>
      <c r="U211" s="16">
        <v>1179070.5111775002</v>
      </c>
      <c r="V211" s="16">
        <f t="shared" si="65"/>
        <v>5317.2756442204118</v>
      </c>
      <c r="W211" s="17">
        <f t="shared" si="66"/>
        <v>4.5097181159337264E-3</v>
      </c>
      <c r="X211" s="17">
        <v>5.0000000000000001E-3</v>
      </c>
      <c r="Y211" s="4"/>
      <c r="Z211" s="16">
        <v>1179070.5111775002</v>
      </c>
      <c r="AA211" s="16">
        <f t="shared" si="67"/>
        <v>5317.2756442204118</v>
      </c>
      <c r="AB211" s="17">
        <f t="shared" si="68"/>
        <v>4.5097181159337264E-3</v>
      </c>
      <c r="AC211" s="17">
        <v>5.0000000000000001E-3</v>
      </c>
      <c r="AD211" s="4"/>
      <c r="AE211" s="18">
        <f t="shared" si="69"/>
        <v>0</v>
      </c>
      <c r="AF211" s="4"/>
      <c r="AG211" s="16">
        <v>1176411.8733387501</v>
      </c>
      <c r="AH211" s="16">
        <f t="shared" si="70"/>
        <v>2658.6378054702654</v>
      </c>
      <c r="AI211" s="17">
        <f t="shared" si="71"/>
        <v>2.259954923716335E-3</v>
      </c>
      <c r="AJ211" s="17">
        <v>2.5000000000000001E-3</v>
      </c>
      <c r="AK211" s="4"/>
      <c r="AL211" s="16">
        <v>1176411.8733387503</v>
      </c>
      <c r="AM211" s="16">
        <f t="shared" si="72"/>
        <v>2658.6378054704983</v>
      </c>
      <c r="AN211" s="17">
        <f t="shared" si="73"/>
        <v>2.2599549237165323E-3</v>
      </c>
      <c r="AO211" s="17">
        <v>2.4999999999999996E-3</v>
      </c>
      <c r="AP211" s="4"/>
      <c r="AQ211" s="18">
        <f t="shared" si="74"/>
        <v>0</v>
      </c>
      <c r="AR211" s="4"/>
      <c r="AS211" s="16">
        <v>1176411.8733387501</v>
      </c>
      <c r="AT211" s="16">
        <f t="shared" si="75"/>
        <v>2658.6378054702654</v>
      </c>
      <c r="AU211" s="17">
        <f t="shared" si="76"/>
        <v>2.259954923716335E-3</v>
      </c>
      <c r="AV211" s="17">
        <v>2.5000000000000001E-3</v>
      </c>
      <c r="AW211" s="4"/>
      <c r="AX211" s="16">
        <v>1176411.8733387503</v>
      </c>
      <c r="AY211" s="16">
        <f t="shared" si="77"/>
        <v>2658.6378054704983</v>
      </c>
      <c r="AZ211" s="17">
        <f t="shared" si="78"/>
        <v>2.2599549237165323E-3</v>
      </c>
      <c r="BA211" s="17">
        <v>2.4999999999999996E-3</v>
      </c>
      <c r="BB211" s="4"/>
      <c r="BC211" s="18">
        <f t="shared" si="79"/>
        <v>0</v>
      </c>
      <c r="BD211" s="4"/>
    </row>
    <row r="212" spans="1:56" x14ac:dyDescent="0.3">
      <c r="A212" s="2">
        <v>8912239</v>
      </c>
      <c r="B212" s="2" t="s">
        <v>201</v>
      </c>
      <c r="C212" s="2">
        <v>8912239</v>
      </c>
      <c r="D212" s="2" t="s">
        <v>105</v>
      </c>
      <c r="E212" s="9">
        <v>708333.43884000008</v>
      </c>
      <c r="G212" s="16">
        <v>687325.35612811509</v>
      </c>
      <c r="H212" s="4"/>
      <c r="I212" s="16">
        <v>688767.92424025002</v>
      </c>
      <c r="J212" s="16">
        <f t="shared" si="60"/>
        <v>1442.5681121349335</v>
      </c>
      <c r="K212" s="17">
        <f t="shared" si="61"/>
        <v>2.0944182523107008E-3</v>
      </c>
      <c r="L212" s="17">
        <v>2.5000000000000001E-3</v>
      </c>
      <c r="M212" s="4"/>
      <c r="N212" s="16">
        <v>688767.92424025002</v>
      </c>
      <c r="O212" s="16">
        <f t="shared" si="62"/>
        <v>1442.5681121349335</v>
      </c>
      <c r="P212" s="17">
        <f t="shared" si="63"/>
        <v>2.0944182523107008E-3</v>
      </c>
      <c r="Q212" s="17">
        <v>2.5000000000000001E-3</v>
      </c>
      <c r="R212" s="4"/>
      <c r="S212" s="18">
        <f t="shared" si="64"/>
        <v>0</v>
      </c>
      <c r="T212" s="4"/>
      <c r="U212" s="16">
        <v>690210.49238049996</v>
      </c>
      <c r="V212" s="16">
        <f t="shared" si="65"/>
        <v>2885.1362523848657</v>
      </c>
      <c r="W212" s="17">
        <f t="shared" si="66"/>
        <v>4.1800817058491556E-3</v>
      </c>
      <c r="X212" s="17">
        <v>5.0000000000000001E-3</v>
      </c>
      <c r="Y212" s="4"/>
      <c r="Z212" s="16">
        <v>690210.49238049996</v>
      </c>
      <c r="AA212" s="16">
        <f t="shared" si="67"/>
        <v>2885.1362523848657</v>
      </c>
      <c r="AB212" s="17">
        <f t="shared" si="68"/>
        <v>4.1800817058491556E-3</v>
      </c>
      <c r="AC212" s="17">
        <v>5.000000000000001E-3</v>
      </c>
      <c r="AD212" s="4"/>
      <c r="AE212" s="18">
        <f t="shared" si="69"/>
        <v>0</v>
      </c>
      <c r="AF212" s="4"/>
      <c r="AG212" s="16">
        <v>688767.92424025002</v>
      </c>
      <c r="AH212" s="16">
        <f t="shared" si="70"/>
        <v>1442.5681121349335</v>
      </c>
      <c r="AI212" s="17">
        <f t="shared" si="71"/>
        <v>2.0944182523107008E-3</v>
      </c>
      <c r="AJ212" s="17">
        <v>2.5000000000000001E-3</v>
      </c>
      <c r="AK212" s="4"/>
      <c r="AL212" s="16">
        <v>688767.92424025002</v>
      </c>
      <c r="AM212" s="16">
        <f t="shared" si="72"/>
        <v>1442.5681121349335</v>
      </c>
      <c r="AN212" s="17">
        <f t="shared" si="73"/>
        <v>2.0944182523107008E-3</v>
      </c>
      <c r="AO212" s="17">
        <v>2.5000000000000001E-3</v>
      </c>
      <c r="AP212" s="4"/>
      <c r="AQ212" s="18">
        <f t="shared" si="74"/>
        <v>0</v>
      </c>
      <c r="AR212" s="4"/>
      <c r="AS212" s="16">
        <v>688767.92424025002</v>
      </c>
      <c r="AT212" s="16">
        <f t="shared" si="75"/>
        <v>1442.5681121349335</v>
      </c>
      <c r="AU212" s="17">
        <f t="shared" si="76"/>
        <v>2.0944182523107008E-3</v>
      </c>
      <c r="AV212" s="17">
        <v>2.5000000000000001E-3</v>
      </c>
      <c r="AW212" s="4"/>
      <c r="AX212" s="16">
        <v>688767.92424025002</v>
      </c>
      <c r="AY212" s="16">
        <f t="shared" si="77"/>
        <v>1442.5681121349335</v>
      </c>
      <c r="AZ212" s="17">
        <f t="shared" si="78"/>
        <v>2.0944182523107008E-3</v>
      </c>
      <c r="BA212" s="17">
        <v>2.5000000000000001E-3</v>
      </c>
      <c r="BB212" s="4"/>
      <c r="BC212" s="18">
        <f t="shared" si="79"/>
        <v>0</v>
      </c>
      <c r="BD212" s="4"/>
    </row>
    <row r="213" spans="1:56" x14ac:dyDescent="0.3">
      <c r="A213" s="2">
        <v>8912946</v>
      </c>
      <c r="B213" s="2" t="s">
        <v>45</v>
      </c>
      <c r="C213" s="2">
        <v>8912946</v>
      </c>
      <c r="D213" s="2" t="s">
        <v>105</v>
      </c>
      <c r="E213" s="9">
        <v>968640.26424000005</v>
      </c>
      <c r="G213" s="16">
        <v>959846.9510654005</v>
      </c>
      <c r="H213" s="4"/>
      <c r="I213" s="16">
        <v>961970.8232277499</v>
      </c>
      <c r="J213" s="16">
        <f t="shared" si="60"/>
        <v>2123.8721623494057</v>
      </c>
      <c r="K213" s="17">
        <f t="shared" si="61"/>
        <v>2.2078342825649004E-3</v>
      </c>
      <c r="L213" s="17">
        <v>2.5000000000000022E-3</v>
      </c>
      <c r="M213" s="4"/>
      <c r="N213" s="16">
        <v>961970.8232277499</v>
      </c>
      <c r="O213" s="16">
        <f t="shared" si="62"/>
        <v>2123.8721623494057</v>
      </c>
      <c r="P213" s="17">
        <f t="shared" si="63"/>
        <v>2.2078342825649004E-3</v>
      </c>
      <c r="Q213" s="17">
        <v>2.5000000000000022E-3</v>
      </c>
      <c r="R213" s="4"/>
      <c r="S213" s="18">
        <f t="shared" si="64"/>
        <v>0</v>
      </c>
      <c r="T213" s="4"/>
      <c r="U213" s="16">
        <v>964094.69535549986</v>
      </c>
      <c r="V213" s="16">
        <f t="shared" si="65"/>
        <v>4247.7442900993628</v>
      </c>
      <c r="W213" s="17">
        <f t="shared" si="66"/>
        <v>4.4059409418626162E-3</v>
      </c>
      <c r="X213" s="17">
        <v>4.9999999999999975E-3</v>
      </c>
      <c r="Y213" s="4"/>
      <c r="Z213" s="16">
        <v>964094.69535549986</v>
      </c>
      <c r="AA213" s="16">
        <f t="shared" si="67"/>
        <v>4247.7442900993628</v>
      </c>
      <c r="AB213" s="17">
        <f t="shared" si="68"/>
        <v>4.4059409418626162E-3</v>
      </c>
      <c r="AC213" s="17">
        <v>4.9999999999999975E-3</v>
      </c>
      <c r="AD213" s="4"/>
      <c r="AE213" s="18">
        <f t="shared" si="69"/>
        <v>0</v>
      </c>
      <c r="AF213" s="4"/>
      <c r="AG213" s="16">
        <v>961970.8232277499</v>
      </c>
      <c r="AH213" s="16">
        <f t="shared" si="70"/>
        <v>2123.8721623494057</v>
      </c>
      <c r="AI213" s="17">
        <f t="shared" si="71"/>
        <v>2.2078342825649004E-3</v>
      </c>
      <c r="AJ213" s="17">
        <v>2.5000000000000022E-3</v>
      </c>
      <c r="AK213" s="4"/>
      <c r="AL213" s="16">
        <v>961970.8232277499</v>
      </c>
      <c r="AM213" s="16">
        <f t="shared" si="72"/>
        <v>2123.8721623494057</v>
      </c>
      <c r="AN213" s="17">
        <f t="shared" si="73"/>
        <v>2.2078342825649004E-3</v>
      </c>
      <c r="AO213" s="17">
        <v>2.5000000000000022E-3</v>
      </c>
      <c r="AP213" s="4"/>
      <c r="AQ213" s="18">
        <f t="shared" si="74"/>
        <v>0</v>
      </c>
      <c r="AR213" s="4"/>
      <c r="AS213" s="16">
        <v>961970.8232277499</v>
      </c>
      <c r="AT213" s="16">
        <f t="shared" si="75"/>
        <v>2123.8721623494057</v>
      </c>
      <c r="AU213" s="17">
        <f t="shared" si="76"/>
        <v>2.2078342825649004E-3</v>
      </c>
      <c r="AV213" s="17">
        <v>2.4999999999999988E-3</v>
      </c>
      <c r="AW213" s="4"/>
      <c r="AX213" s="16">
        <v>961970.8232277499</v>
      </c>
      <c r="AY213" s="16">
        <f t="shared" si="77"/>
        <v>2123.8721623494057</v>
      </c>
      <c r="AZ213" s="17">
        <f t="shared" si="78"/>
        <v>2.2078342825649004E-3</v>
      </c>
      <c r="BA213" s="17">
        <v>2.4999999999999988E-3</v>
      </c>
      <c r="BB213" s="4"/>
      <c r="BC213" s="18">
        <f t="shared" si="79"/>
        <v>0</v>
      </c>
      <c r="BD213" s="4"/>
    </row>
    <row r="214" spans="1:56" x14ac:dyDescent="0.3">
      <c r="A214" s="2">
        <v>8912223</v>
      </c>
      <c r="B214" s="2" t="s">
        <v>197</v>
      </c>
      <c r="C214" s="2">
        <v>8912223</v>
      </c>
      <c r="D214" s="2" t="s">
        <v>105</v>
      </c>
      <c r="E214" s="9">
        <v>767525.71653999994</v>
      </c>
      <c r="G214" s="16">
        <v>753388.54555339646</v>
      </c>
      <c r="H214" s="4"/>
      <c r="I214" s="16">
        <v>754996.27171399991</v>
      </c>
      <c r="J214" s="16">
        <f t="shared" si="60"/>
        <v>1607.726160603459</v>
      </c>
      <c r="K214" s="17">
        <f t="shared" si="61"/>
        <v>2.1294491388064518E-3</v>
      </c>
      <c r="L214" s="17">
        <v>2.5000000000000022E-3</v>
      </c>
      <c r="M214" s="4"/>
      <c r="N214" s="16">
        <v>754996.27171399991</v>
      </c>
      <c r="O214" s="16">
        <f t="shared" si="62"/>
        <v>1607.726160603459</v>
      </c>
      <c r="P214" s="17">
        <f t="shared" si="63"/>
        <v>2.1294491388064518E-3</v>
      </c>
      <c r="Q214" s="17">
        <v>2.5000000000000022E-3</v>
      </c>
      <c r="R214" s="4"/>
      <c r="S214" s="18">
        <f t="shared" si="64"/>
        <v>0</v>
      </c>
      <c r="T214" s="4"/>
      <c r="U214" s="16">
        <v>756603.99782799999</v>
      </c>
      <c r="V214" s="16">
        <f t="shared" si="65"/>
        <v>3215.4522746035364</v>
      </c>
      <c r="W214" s="17">
        <f t="shared" si="66"/>
        <v>4.2498483801753717E-3</v>
      </c>
      <c r="X214" s="17">
        <v>5.0000000000000044E-3</v>
      </c>
      <c r="Y214" s="4"/>
      <c r="Z214" s="16">
        <v>756603.99782799988</v>
      </c>
      <c r="AA214" s="16">
        <f t="shared" si="67"/>
        <v>3215.4522746034199</v>
      </c>
      <c r="AB214" s="17">
        <f t="shared" si="68"/>
        <v>4.2498483801752191E-3</v>
      </c>
      <c r="AC214" s="17">
        <v>5.0000000000000044E-3</v>
      </c>
      <c r="AD214" s="4"/>
      <c r="AE214" s="18">
        <f t="shared" si="69"/>
        <v>0</v>
      </c>
      <c r="AF214" s="4"/>
      <c r="AG214" s="16">
        <v>754996.27171399991</v>
      </c>
      <c r="AH214" s="16">
        <f t="shared" si="70"/>
        <v>1607.726160603459</v>
      </c>
      <c r="AI214" s="17">
        <f t="shared" si="71"/>
        <v>2.1294491388064518E-3</v>
      </c>
      <c r="AJ214" s="17">
        <v>2.5000000000000022E-3</v>
      </c>
      <c r="AK214" s="4"/>
      <c r="AL214" s="16">
        <v>754996.27171399991</v>
      </c>
      <c r="AM214" s="16">
        <f t="shared" si="72"/>
        <v>1607.726160603459</v>
      </c>
      <c r="AN214" s="17">
        <f t="shared" si="73"/>
        <v>2.1294491388064518E-3</v>
      </c>
      <c r="AO214" s="17">
        <v>2.5000000000000022E-3</v>
      </c>
      <c r="AP214" s="4"/>
      <c r="AQ214" s="18">
        <f t="shared" si="74"/>
        <v>0</v>
      </c>
      <c r="AR214" s="4"/>
      <c r="AS214" s="16">
        <v>754996.27171399991</v>
      </c>
      <c r="AT214" s="16">
        <f t="shared" si="75"/>
        <v>1607.726160603459</v>
      </c>
      <c r="AU214" s="17">
        <f t="shared" si="76"/>
        <v>2.1294491388064518E-3</v>
      </c>
      <c r="AV214" s="17">
        <v>2.5000000000000022E-3</v>
      </c>
      <c r="AW214" s="4"/>
      <c r="AX214" s="16">
        <v>754996.27171399991</v>
      </c>
      <c r="AY214" s="16">
        <f t="shared" si="77"/>
        <v>1607.726160603459</v>
      </c>
      <c r="AZ214" s="17">
        <f t="shared" si="78"/>
        <v>2.1294491388064518E-3</v>
      </c>
      <c r="BA214" s="17">
        <v>2.5000000000000022E-3</v>
      </c>
      <c r="BB214" s="4"/>
      <c r="BC214" s="18">
        <f t="shared" si="79"/>
        <v>0</v>
      </c>
      <c r="BD214" s="4"/>
    </row>
    <row r="215" spans="1:56" x14ac:dyDescent="0.3">
      <c r="A215" s="2">
        <v>8912236</v>
      </c>
      <c r="B215" s="2" t="s">
        <v>160</v>
      </c>
      <c r="C215" s="2">
        <v>8912236</v>
      </c>
      <c r="D215" s="2" t="s">
        <v>105</v>
      </c>
      <c r="E215" s="9">
        <v>725465.41764</v>
      </c>
      <c r="G215" s="16">
        <v>714916.69673393865</v>
      </c>
      <c r="H215" s="4"/>
      <c r="I215" s="16">
        <v>716428.24319175002</v>
      </c>
      <c r="J215" s="16">
        <f t="shared" si="60"/>
        <v>1511.5464578113751</v>
      </c>
      <c r="K215" s="17">
        <f t="shared" si="61"/>
        <v>2.1098365009694542E-3</v>
      </c>
      <c r="L215" s="17">
        <v>2.5000000000000001E-3</v>
      </c>
      <c r="M215" s="4"/>
      <c r="N215" s="16">
        <v>716428.24319175002</v>
      </c>
      <c r="O215" s="16">
        <f t="shared" si="62"/>
        <v>1511.5464578113751</v>
      </c>
      <c r="P215" s="17">
        <f t="shared" si="63"/>
        <v>2.1098365009694542E-3</v>
      </c>
      <c r="Q215" s="17">
        <v>2.4999999999999996E-3</v>
      </c>
      <c r="R215" s="4"/>
      <c r="S215" s="18">
        <f t="shared" si="64"/>
        <v>0</v>
      </c>
      <c r="T215" s="4"/>
      <c r="U215" s="16">
        <v>717939.78968349996</v>
      </c>
      <c r="V215" s="16">
        <f t="shared" si="65"/>
        <v>3023.0929495613091</v>
      </c>
      <c r="W215" s="17">
        <f t="shared" si="66"/>
        <v>4.2107889728385493E-3</v>
      </c>
      <c r="X215" s="17">
        <v>5.0000000000000001E-3</v>
      </c>
      <c r="Y215" s="4"/>
      <c r="Z215" s="16">
        <v>717939.78968349996</v>
      </c>
      <c r="AA215" s="16">
        <f t="shared" si="67"/>
        <v>3023.0929495613091</v>
      </c>
      <c r="AB215" s="17">
        <f t="shared" si="68"/>
        <v>4.2107889728385493E-3</v>
      </c>
      <c r="AC215" s="17">
        <v>5.0000000000000001E-3</v>
      </c>
      <c r="AD215" s="4"/>
      <c r="AE215" s="18">
        <f t="shared" si="69"/>
        <v>0</v>
      </c>
      <c r="AF215" s="4"/>
      <c r="AG215" s="16">
        <v>716428.24319175002</v>
      </c>
      <c r="AH215" s="16">
        <f t="shared" si="70"/>
        <v>1511.5464578113751</v>
      </c>
      <c r="AI215" s="17">
        <f t="shared" si="71"/>
        <v>2.1098365009694542E-3</v>
      </c>
      <c r="AJ215" s="17">
        <v>2.5000000000000001E-3</v>
      </c>
      <c r="AK215" s="4"/>
      <c r="AL215" s="16">
        <v>716428.24319175002</v>
      </c>
      <c r="AM215" s="16">
        <f t="shared" si="72"/>
        <v>1511.5464578113751</v>
      </c>
      <c r="AN215" s="17">
        <f t="shared" si="73"/>
        <v>2.1098365009694542E-3</v>
      </c>
      <c r="AO215" s="17">
        <v>2.4999999999999996E-3</v>
      </c>
      <c r="AP215" s="4"/>
      <c r="AQ215" s="18">
        <f t="shared" si="74"/>
        <v>0</v>
      </c>
      <c r="AR215" s="4"/>
      <c r="AS215" s="16">
        <v>716428.24319175002</v>
      </c>
      <c r="AT215" s="16">
        <f t="shared" si="75"/>
        <v>1511.5464578113751</v>
      </c>
      <c r="AU215" s="17">
        <f t="shared" si="76"/>
        <v>2.1098365009694542E-3</v>
      </c>
      <c r="AV215" s="17">
        <v>2.5000000000000001E-3</v>
      </c>
      <c r="AW215" s="4"/>
      <c r="AX215" s="16">
        <v>716428.24319175002</v>
      </c>
      <c r="AY215" s="16">
        <f t="shared" si="77"/>
        <v>1511.5464578113751</v>
      </c>
      <c r="AZ215" s="17">
        <f t="shared" si="78"/>
        <v>2.1098365009694542E-3</v>
      </c>
      <c r="BA215" s="17">
        <v>2.4999999999999996E-3</v>
      </c>
      <c r="BB215" s="4"/>
      <c r="BC215" s="18">
        <f t="shared" si="79"/>
        <v>0</v>
      </c>
      <c r="BD215" s="4"/>
    </row>
    <row r="216" spans="1:56" x14ac:dyDescent="0.3">
      <c r="A216" s="2">
        <v>8912140</v>
      </c>
      <c r="B216" s="2" t="s">
        <v>189</v>
      </c>
      <c r="C216" s="2">
        <v>8912140</v>
      </c>
      <c r="D216" s="2" t="s">
        <v>105</v>
      </c>
      <c r="E216" s="9">
        <v>1646816.68404</v>
      </c>
      <c r="G216" s="16">
        <v>1637741.2742910134</v>
      </c>
      <c r="H216" s="4"/>
      <c r="I216" s="16">
        <v>1641559.8822357499</v>
      </c>
      <c r="J216" s="16">
        <f t="shared" si="60"/>
        <v>3818.60794473649</v>
      </c>
      <c r="K216" s="17">
        <f t="shared" si="61"/>
        <v>2.3262069121326679E-3</v>
      </c>
      <c r="L216" s="17">
        <v>2.5000000000000001E-3</v>
      </c>
      <c r="M216" s="4"/>
      <c r="N216" s="16">
        <v>1641559.8822357499</v>
      </c>
      <c r="O216" s="16">
        <f t="shared" si="62"/>
        <v>3818.60794473649</v>
      </c>
      <c r="P216" s="17">
        <f t="shared" si="63"/>
        <v>2.3262069121326679E-3</v>
      </c>
      <c r="Q216" s="17">
        <v>2.5000000000000005E-3</v>
      </c>
      <c r="R216" s="4"/>
      <c r="S216" s="18">
        <f t="shared" si="64"/>
        <v>0</v>
      </c>
      <c r="T216" s="4"/>
      <c r="U216" s="16">
        <v>1645378.4901715</v>
      </c>
      <c r="V216" s="16">
        <f t="shared" si="65"/>
        <v>7637.2158804866485</v>
      </c>
      <c r="W216" s="17">
        <f t="shared" si="66"/>
        <v>4.641616458527187E-3</v>
      </c>
      <c r="X216" s="17">
        <v>5.0000000000000001E-3</v>
      </c>
      <c r="Y216" s="4"/>
      <c r="Z216" s="16">
        <v>1645378.4901714998</v>
      </c>
      <c r="AA216" s="16">
        <f t="shared" si="67"/>
        <v>7637.2158804864157</v>
      </c>
      <c r="AB216" s="17">
        <f t="shared" si="68"/>
        <v>4.6416164585270465E-3</v>
      </c>
      <c r="AC216" s="17">
        <v>5.0000000000000001E-3</v>
      </c>
      <c r="AD216" s="4"/>
      <c r="AE216" s="18">
        <f t="shared" si="69"/>
        <v>0</v>
      </c>
      <c r="AF216" s="4"/>
      <c r="AG216" s="16">
        <v>1641559.8822357499</v>
      </c>
      <c r="AH216" s="16">
        <f t="shared" si="70"/>
        <v>3818.60794473649</v>
      </c>
      <c r="AI216" s="17">
        <f t="shared" si="71"/>
        <v>2.3262069121326679E-3</v>
      </c>
      <c r="AJ216" s="17">
        <v>2.5000000000000001E-3</v>
      </c>
      <c r="AK216" s="4"/>
      <c r="AL216" s="16">
        <v>1641559.8822357499</v>
      </c>
      <c r="AM216" s="16">
        <f t="shared" si="72"/>
        <v>3818.60794473649</v>
      </c>
      <c r="AN216" s="17">
        <f t="shared" si="73"/>
        <v>2.3262069121326679E-3</v>
      </c>
      <c r="AO216" s="17">
        <v>2.5000000000000005E-3</v>
      </c>
      <c r="AP216" s="4"/>
      <c r="AQ216" s="18">
        <f t="shared" si="74"/>
        <v>0</v>
      </c>
      <c r="AR216" s="4"/>
      <c r="AS216" s="16">
        <v>1641559.8822357499</v>
      </c>
      <c r="AT216" s="16">
        <f t="shared" si="75"/>
        <v>3818.60794473649</v>
      </c>
      <c r="AU216" s="17">
        <f t="shared" si="76"/>
        <v>2.3262069121326679E-3</v>
      </c>
      <c r="AV216" s="17">
        <v>2.5000000000000001E-3</v>
      </c>
      <c r="AW216" s="4"/>
      <c r="AX216" s="16">
        <v>1641559.8822357499</v>
      </c>
      <c r="AY216" s="16">
        <f t="shared" si="77"/>
        <v>3818.60794473649</v>
      </c>
      <c r="AZ216" s="17">
        <f t="shared" si="78"/>
        <v>2.3262069121326679E-3</v>
      </c>
      <c r="BA216" s="17">
        <v>2.5000000000000005E-3</v>
      </c>
      <c r="BB216" s="4"/>
      <c r="BC216" s="18">
        <f t="shared" si="79"/>
        <v>0</v>
      </c>
      <c r="BD216" s="4"/>
    </row>
    <row r="217" spans="1:56" x14ac:dyDescent="0.3">
      <c r="A217" s="2">
        <v>8912238</v>
      </c>
      <c r="B217" s="2" t="s">
        <v>12</v>
      </c>
      <c r="C217" s="2">
        <v>8912238</v>
      </c>
      <c r="D217" s="2" t="s">
        <v>105</v>
      </c>
      <c r="E217" s="9">
        <v>892705.94843999995</v>
      </c>
      <c r="G217" s="16">
        <v>884824.85858150537</v>
      </c>
      <c r="H217" s="4"/>
      <c r="I217" s="16">
        <v>886761.17549649999</v>
      </c>
      <c r="J217" s="16">
        <f t="shared" si="60"/>
        <v>1936.3169149946189</v>
      </c>
      <c r="K217" s="17">
        <f t="shared" si="61"/>
        <v>2.1835833237855385E-3</v>
      </c>
      <c r="L217" s="17">
        <v>2.5000000000000001E-3</v>
      </c>
      <c r="M217" s="4"/>
      <c r="N217" s="16">
        <v>886761.17549649987</v>
      </c>
      <c r="O217" s="16">
        <f t="shared" si="62"/>
        <v>1936.3169149945024</v>
      </c>
      <c r="P217" s="17">
        <f t="shared" si="63"/>
        <v>2.1835833237854076E-3</v>
      </c>
      <c r="Q217" s="17">
        <v>2.4999999999999996E-3</v>
      </c>
      <c r="R217" s="4"/>
      <c r="S217" s="18">
        <f t="shared" si="64"/>
        <v>0</v>
      </c>
      <c r="T217" s="4"/>
      <c r="U217" s="16">
        <v>888697.49239299993</v>
      </c>
      <c r="V217" s="16">
        <f t="shared" si="65"/>
        <v>3872.6338114945684</v>
      </c>
      <c r="W217" s="17">
        <f t="shared" si="66"/>
        <v>4.3576513320260522E-3</v>
      </c>
      <c r="X217" s="17">
        <v>5.0000000000000001E-3</v>
      </c>
      <c r="Y217" s="4"/>
      <c r="Z217" s="16">
        <v>888697.49239299993</v>
      </c>
      <c r="AA217" s="16">
        <f t="shared" si="67"/>
        <v>3872.6338114945684</v>
      </c>
      <c r="AB217" s="17">
        <f t="shared" si="68"/>
        <v>4.3576513320260522E-3</v>
      </c>
      <c r="AC217" s="17">
        <v>5.0000000000000001E-3</v>
      </c>
      <c r="AD217" s="4"/>
      <c r="AE217" s="18">
        <f t="shared" si="69"/>
        <v>0</v>
      </c>
      <c r="AF217" s="4"/>
      <c r="AG217" s="16">
        <v>886761.17549649999</v>
      </c>
      <c r="AH217" s="16">
        <f t="shared" si="70"/>
        <v>1936.3169149946189</v>
      </c>
      <c r="AI217" s="17">
        <f t="shared" si="71"/>
        <v>2.1835833237855385E-3</v>
      </c>
      <c r="AJ217" s="17">
        <v>2.5000000000000001E-3</v>
      </c>
      <c r="AK217" s="4"/>
      <c r="AL217" s="16">
        <v>886761.17549649987</v>
      </c>
      <c r="AM217" s="16">
        <f t="shared" si="72"/>
        <v>1936.3169149945024</v>
      </c>
      <c r="AN217" s="17">
        <f t="shared" si="73"/>
        <v>2.1835833237854076E-3</v>
      </c>
      <c r="AO217" s="17">
        <v>2.4999999999999996E-3</v>
      </c>
      <c r="AP217" s="4"/>
      <c r="AQ217" s="18">
        <f t="shared" si="74"/>
        <v>0</v>
      </c>
      <c r="AR217" s="4"/>
      <c r="AS217" s="16">
        <v>886761.17549649999</v>
      </c>
      <c r="AT217" s="16">
        <f t="shared" si="75"/>
        <v>1936.3169149946189</v>
      </c>
      <c r="AU217" s="17">
        <f t="shared" si="76"/>
        <v>2.1835833237855385E-3</v>
      </c>
      <c r="AV217" s="17">
        <v>2.5000000000000001E-3</v>
      </c>
      <c r="AW217" s="4"/>
      <c r="AX217" s="16">
        <v>886761.17549649987</v>
      </c>
      <c r="AY217" s="16">
        <f t="shared" si="77"/>
        <v>1936.3169149945024</v>
      </c>
      <c r="AZ217" s="17">
        <f t="shared" si="78"/>
        <v>2.1835833237854076E-3</v>
      </c>
      <c r="BA217" s="17">
        <v>2.4999999999999996E-3</v>
      </c>
      <c r="BB217" s="4"/>
      <c r="BC217" s="18">
        <f t="shared" si="79"/>
        <v>0</v>
      </c>
      <c r="BD217" s="4"/>
    </row>
    <row r="218" spans="1:56" x14ac:dyDescent="0.3">
      <c r="A218" s="2">
        <v>8912925</v>
      </c>
      <c r="B218" s="2" t="s">
        <v>250</v>
      </c>
      <c r="C218" s="2">
        <v>8912925</v>
      </c>
      <c r="D218" s="2" t="s">
        <v>105</v>
      </c>
      <c r="E218" s="9">
        <v>750393.32166499994</v>
      </c>
      <c r="G218" s="16">
        <v>649899.05863723322</v>
      </c>
      <c r="H218" s="4"/>
      <c r="I218" s="16">
        <v>651248.06099649996</v>
      </c>
      <c r="J218" s="16">
        <f t="shared" si="60"/>
        <v>1349.0023592667421</v>
      </c>
      <c r="K218" s="17">
        <f t="shared" si="61"/>
        <v>2.0714109416350218E-3</v>
      </c>
      <c r="L218" s="17">
        <v>2.4999999999999988E-3</v>
      </c>
      <c r="M218" s="4"/>
      <c r="N218" s="16">
        <v>651248.06099649996</v>
      </c>
      <c r="O218" s="16">
        <f t="shared" si="62"/>
        <v>1349.0023592667421</v>
      </c>
      <c r="P218" s="17">
        <f t="shared" si="63"/>
        <v>2.0714109416350218E-3</v>
      </c>
      <c r="Q218" s="17">
        <v>2.4999999999999988E-3</v>
      </c>
      <c r="R218" s="4"/>
      <c r="S218" s="18">
        <f t="shared" si="64"/>
        <v>0</v>
      </c>
      <c r="T218" s="4"/>
      <c r="U218" s="16">
        <v>652597.06339299993</v>
      </c>
      <c r="V218" s="16">
        <f t="shared" si="65"/>
        <v>2698.0047557667131</v>
      </c>
      <c r="W218" s="17">
        <f t="shared" si="66"/>
        <v>4.1342581925502015E-3</v>
      </c>
      <c r="X218" s="17">
        <v>5.000000000000001E-3</v>
      </c>
      <c r="Y218" s="4"/>
      <c r="Z218" s="16">
        <v>652597.06339300005</v>
      </c>
      <c r="AA218" s="16">
        <f t="shared" si="67"/>
        <v>2698.0047557668295</v>
      </c>
      <c r="AB218" s="17">
        <f t="shared" si="68"/>
        <v>4.1342581925503793E-3</v>
      </c>
      <c r="AC218" s="17">
        <v>5.000000000000001E-3</v>
      </c>
      <c r="AD218" s="4"/>
      <c r="AE218" s="18">
        <f t="shared" si="69"/>
        <v>0</v>
      </c>
      <c r="AF218" s="4"/>
      <c r="AG218" s="16">
        <v>651248.06099649996</v>
      </c>
      <c r="AH218" s="16">
        <f t="shared" si="70"/>
        <v>1349.0023592667421</v>
      </c>
      <c r="AI218" s="17">
        <f t="shared" si="71"/>
        <v>2.0714109416350218E-3</v>
      </c>
      <c r="AJ218" s="17">
        <v>2.4999999999999988E-3</v>
      </c>
      <c r="AK218" s="4"/>
      <c r="AL218" s="16">
        <v>651248.06099649996</v>
      </c>
      <c r="AM218" s="16">
        <f t="shared" si="72"/>
        <v>1349.0023592667421</v>
      </c>
      <c r="AN218" s="17">
        <f t="shared" si="73"/>
        <v>2.0714109416350218E-3</v>
      </c>
      <c r="AO218" s="17">
        <v>2.4999999999999988E-3</v>
      </c>
      <c r="AP218" s="4"/>
      <c r="AQ218" s="18">
        <f t="shared" si="74"/>
        <v>0</v>
      </c>
      <c r="AR218" s="4"/>
      <c r="AS218" s="16">
        <v>651248.06099649996</v>
      </c>
      <c r="AT218" s="16">
        <f t="shared" si="75"/>
        <v>1349.0023592667421</v>
      </c>
      <c r="AU218" s="17">
        <f t="shared" si="76"/>
        <v>2.0714109416350218E-3</v>
      </c>
      <c r="AV218" s="17">
        <v>2.4999999999999988E-3</v>
      </c>
      <c r="AW218" s="4"/>
      <c r="AX218" s="16">
        <v>651248.06099649996</v>
      </c>
      <c r="AY218" s="16">
        <f t="shared" si="77"/>
        <v>1349.0023592667421</v>
      </c>
      <c r="AZ218" s="17">
        <f t="shared" si="78"/>
        <v>2.0714109416350218E-3</v>
      </c>
      <c r="BA218" s="17">
        <v>2.4999999999999988E-3</v>
      </c>
      <c r="BB218" s="4"/>
      <c r="BC218" s="18">
        <f t="shared" si="79"/>
        <v>0</v>
      </c>
      <c r="BD218" s="4"/>
    </row>
    <row r="219" spans="1:56" x14ac:dyDescent="0.3">
      <c r="A219" s="2">
        <v>8912926</v>
      </c>
      <c r="B219" s="2" t="s">
        <v>41</v>
      </c>
      <c r="C219" s="2">
        <v>8912926</v>
      </c>
      <c r="D219" s="2" t="s">
        <v>105</v>
      </c>
      <c r="E219" s="9">
        <v>824771.00204000005</v>
      </c>
      <c r="G219" s="16">
        <v>797733.35945349501</v>
      </c>
      <c r="H219" s="4"/>
      <c r="I219" s="16">
        <v>801253.83195006754</v>
      </c>
      <c r="J219" s="16">
        <f t="shared" si="60"/>
        <v>3520.4724965725327</v>
      </c>
      <c r="K219" s="17">
        <f t="shared" si="61"/>
        <v>4.393704412002015E-3</v>
      </c>
      <c r="L219" s="17">
        <v>5.1211694503831119E-3</v>
      </c>
      <c r="M219" s="4"/>
      <c r="N219" s="16">
        <v>799484.30135042721</v>
      </c>
      <c r="O219" s="16">
        <f t="shared" si="62"/>
        <v>1750.9418969321996</v>
      </c>
      <c r="P219" s="17">
        <f t="shared" si="63"/>
        <v>2.1900891536890013E-3</v>
      </c>
      <c r="Q219" s="17">
        <v>2.5470643616691321E-3</v>
      </c>
      <c r="R219" s="4"/>
      <c r="S219" s="18">
        <f t="shared" si="64"/>
        <v>-1769.5305996403331</v>
      </c>
      <c r="T219" s="4"/>
      <c r="U219" s="16">
        <v>801170.53579749994</v>
      </c>
      <c r="V219" s="16">
        <f t="shared" si="65"/>
        <v>3437.1763440049253</v>
      </c>
      <c r="W219" s="17">
        <f t="shared" si="66"/>
        <v>4.2901931491820238E-3</v>
      </c>
      <c r="X219" s="17">
        <v>5.0000000000000001E-3</v>
      </c>
      <c r="Y219" s="4"/>
      <c r="Z219" s="16">
        <v>801170.53579749994</v>
      </c>
      <c r="AA219" s="16">
        <f t="shared" si="67"/>
        <v>3437.1763440049253</v>
      </c>
      <c r="AB219" s="17">
        <f t="shared" si="68"/>
        <v>4.2901931491820238E-3</v>
      </c>
      <c r="AC219" s="17">
        <v>5.0000000000000001E-3</v>
      </c>
      <c r="AD219" s="4"/>
      <c r="AE219" s="18">
        <f t="shared" si="69"/>
        <v>0</v>
      </c>
      <c r="AF219" s="4"/>
      <c r="AG219" s="16">
        <v>801253.83195006754</v>
      </c>
      <c r="AH219" s="16">
        <f t="shared" si="70"/>
        <v>3520.4724965725327</v>
      </c>
      <c r="AI219" s="17">
        <f t="shared" si="71"/>
        <v>4.393704412002015E-3</v>
      </c>
      <c r="AJ219" s="17">
        <v>5.1211694503831119E-3</v>
      </c>
      <c r="AK219" s="4"/>
      <c r="AL219" s="16">
        <v>799484.30135042721</v>
      </c>
      <c r="AM219" s="16">
        <f t="shared" si="72"/>
        <v>1750.9418969321996</v>
      </c>
      <c r="AN219" s="17">
        <f t="shared" si="73"/>
        <v>2.1900891536890013E-3</v>
      </c>
      <c r="AO219" s="17">
        <v>2.5470643616691321E-3</v>
      </c>
      <c r="AP219" s="4"/>
      <c r="AQ219" s="18">
        <f t="shared" si="74"/>
        <v>-1769.5305996403331</v>
      </c>
      <c r="AR219" s="4"/>
      <c r="AS219" s="16">
        <v>799451.94764874992</v>
      </c>
      <c r="AT219" s="16">
        <f t="shared" si="75"/>
        <v>1718.5881952549098</v>
      </c>
      <c r="AU219" s="17">
        <f t="shared" si="76"/>
        <v>2.1497079346787643E-3</v>
      </c>
      <c r="AV219" s="17">
        <v>2.5000000000000001E-3</v>
      </c>
      <c r="AW219" s="4"/>
      <c r="AX219" s="16">
        <v>799451.94764875004</v>
      </c>
      <c r="AY219" s="16">
        <f t="shared" si="77"/>
        <v>1718.5881952550262</v>
      </c>
      <c r="AZ219" s="17">
        <f t="shared" si="78"/>
        <v>2.1497079346789096E-3</v>
      </c>
      <c r="BA219" s="17">
        <v>2.5000000000000001E-3</v>
      </c>
      <c r="BB219" s="4"/>
      <c r="BC219" s="18">
        <f t="shared" si="79"/>
        <v>0</v>
      </c>
      <c r="BD219" s="4"/>
    </row>
    <row r="220" spans="1:56" x14ac:dyDescent="0.3">
      <c r="A220" s="2">
        <v>8913784</v>
      </c>
      <c r="B220" s="2" t="s">
        <v>306</v>
      </c>
      <c r="C220" s="2">
        <v>8913784</v>
      </c>
      <c r="D220" s="2" t="s">
        <v>105</v>
      </c>
      <c r="E220" s="9">
        <v>1204877.51914</v>
      </c>
      <c r="G220" s="16">
        <v>1195734.2892167424</v>
      </c>
      <c r="H220" s="4"/>
      <c r="I220" s="16">
        <v>1203542.5087489514</v>
      </c>
      <c r="J220" s="16">
        <f t="shared" si="60"/>
        <v>7808.2195322089829</v>
      </c>
      <c r="K220" s="17">
        <f t="shared" si="61"/>
        <v>6.4876973396854991E-3</v>
      </c>
      <c r="L220" s="17">
        <v>7.193623749274766E-3</v>
      </c>
      <c r="M220" s="4"/>
      <c r="N220" s="16">
        <v>1200011.0349547721</v>
      </c>
      <c r="O220" s="16">
        <f t="shared" si="62"/>
        <v>4276.7457380297128</v>
      </c>
      <c r="P220" s="17">
        <f t="shared" si="63"/>
        <v>3.5639220085929473E-3</v>
      </c>
      <c r="Q220" s="17">
        <v>3.9401171596501715E-3</v>
      </c>
      <c r="R220" s="4"/>
      <c r="S220" s="18">
        <f t="shared" si="64"/>
        <v>-3531.47379417927</v>
      </c>
      <c r="T220" s="4"/>
      <c r="U220" s="16">
        <v>1201161.4701459999</v>
      </c>
      <c r="V220" s="16">
        <f t="shared" si="65"/>
        <v>5427.1809292575344</v>
      </c>
      <c r="W220" s="17">
        <f t="shared" si="66"/>
        <v>4.5182775706232624E-3</v>
      </c>
      <c r="X220" s="17">
        <v>5.0000000000000001E-3</v>
      </c>
      <c r="Y220" s="4"/>
      <c r="Z220" s="16">
        <v>1201161.4701459999</v>
      </c>
      <c r="AA220" s="16">
        <f t="shared" si="67"/>
        <v>5427.1809292575344</v>
      </c>
      <c r="AB220" s="17">
        <f t="shared" si="68"/>
        <v>4.5182775706232624E-3</v>
      </c>
      <c r="AC220" s="17">
        <v>5.0000000000000001E-3</v>
      </c>
      <c r="AD220" s="4"/>
      <c r="AE220" s="18">
        <f t="shared" si="69"/>
        <v>0</v>
      </c>
      <c r="AF220" s="4"/>
      <c r="AG220" s="16">
        <v>1203542.5087489514</v>
      </c>
      <c r="AH220" s="16">
        <f t="shared" si="70"/>
        <v>7808.2195322089829</v>
      </c>
      <c r="AI220" s="17">
        <f t="shared" si="71"/>
        <v>6.4876973396854991E-3</v>
      </c>
      <c r="AJ220" s="17">
        <v>7.193623749274766E-3</v>
      </c>
      <c r="AK220" s="4"/>
      <c r="AL220" s="16">
        <v>1200011.0349547721</v>
      </c>
      <c r="AM220" s="16">
        <f t="shared" si="72"/>
        <v>4276.7457380297128</v>
      </c>
      <c r="AN220" s="17">
        <f t="shared" si="73"/>
        <v>3.5639220085929473E-3</v>
      </c>
      <c r="AO220" s="17">
        <v>3.9401171596501715E-3</v>
      </c>
      <c r="AP220" s="4"/>
      <c r="AQ220" s="18">
        <f t="shared" si="74"/>
        <v>-3531.47379417927</v>
      </c>
      <c r="AR220" s="4"/>
      <c r="AS220" s="16">
        <v>1198447.879673</v>
      </c>
      <c r="AT220" s="16">
        <f t="shared" si="75"/>
        <v>2713.5904562575743</v>
      </c>
      <c r="AU220" s="17">
        <f t="shared" si="76"/>
        <v>2.2642540424853397E-3</v>
      </c>
      <c r="AV220" s="17">
        <v>2.4999999999999996E-3</v>
      </c>
      <c r="AW220" s="4"/>
      <c r="AX220" s="16">
        <v>1198447.879673</v>
      </c>
      <c r="AY220" s="16">
        <f t="shared" si="77"/>
        <v>2713.5904562575743</v>
      </c>
      <c r="AZ220" s="17">
        <f t="shared" si="78"/>
        <v>2.2642540424853397E-3</v>
      </c>
      <c r="BA220" s="17">
        <v>2.5000000000000001E-3</v>
      </c>
      <c r="BB220" s="4"/>
      <c r="BC220" s="18">
        <f t="shared" si="79"/>
        <v>0</v>
      </c>
      <c r="BD220" s="4"/>
    </row>
    <row r="221" spans="1:56" x14ac:dyDescent="0.3">
      <c r="A221" s="2">
        <v>8914068</v>
      </c>
      <c r="B221" s="2" t="s">
        <v>94</v>
      </c>
      <c r="C221" s="2">
        <v>8914068</v>
      </c>
      <c r="D221" s="2" t="s">
        <v>106</v>
      </c>
      <c r="E221" s="9">
        <v>4992139.17564</v>
      </c>
      <c r="G221" s="16">
        <v>4877748.1171107795</v>
      </c>
      <c r="H221" s="4"/>
      <c r="I221" s="16">
        <v>4930190.0672881007</v>
      </c>
      <c r="J221" s="16">
        <f t="shared" si="60"/>
        <v>52441.950177321211</v>
      </c>
      <c r="K221" s="17">
        <f t="shared" si="61"/>
        <v>1.0636902322544214E-2</v>
      </c>
      <c r="L221" s="17">
        <v>1.1000000000000001E-2</v>
      </c>
      <c r="M221" s="4"/>
      <c r="N221" s="16">
        <v>4930190.0672881007</v>
      </c>
      <c r="O221" s="16">
        <f t="shared" si="62"/>
        <v>52441.950177321211</v>
      </c>
      <c r="P221" s="17">
        <f t="shared" si="63"/>
        <v>1.0636902322544214E-2</v>
      </c>
      <c r="Q221" s="17">
        <v>1.1000000000000001E-2</v>
      </c>
      <c r="R221" s="4"/>
      <c r="S221" s="18">
        <f t="shared" si="64"/>
        <v>0</v>
      </c>
      <c r="T221" s="4"/>
      <c r="U221" s="16">
        <v>4901585.3671855005</v>
      </c>
      <c r="V221" s="16">
        <f t="shared" si="65"/>
        <v>23837.250074720941</v>
      </c>
      <c r="W221" s="17">
        <f t="shared" si="66"/>
        <v>4.8631714616873718E-3</v>
      </c>
      <c r="X221" s="17">
        <v>5.000000000000001E-3</v>
      </c>
      <c r="Y221" s="4"/>
      <c r="Z221" s="16">
        <v>4901585.3671855005</v>
      </c>
      <c r="AA221" s="16">
        <f t="shared" si="67"/>
        <v>23837.250074720941</v>
      </c>
      <c r="AB221" s="17">
        <f t="shared" si="68"/>
        <v>4.8631714616873718E-3</v>
      </c>
      <c r="AC221" s="17">
        <v>5.000000000000001E-3</v>
      </c>
      <c r="AD221" s="4"/>
      <c r="AE221" s="18">
        <f t="shared" si="69"/>
        <v>0</v>
      </c>
      <c r="AF221" s="4"/>
      <c r="AG221" s="16">
        <v>4925422.6172710005</v>
      </c>
      <c r="AH221" s="16">
        <f t="shared" si="70"/>
        <v>47674.50016022101</v>
      </c>
      <c r="AI221" s="17">
        <f t="shared" si="71"/>
        <v>9.6792709711955097E-3</v>
      </c>
      <c r="AJ221" s="17">
        <v>0.01</v>
      </c>
      <c r="AK221" s="4"/>
      <c r="AL221" s="16">
        <v>4925422.6172710005</v>
      </c>
      <c r="AM221" s="16">
        <f t="shared" si="72"/>
        <v>47674.50016022101</v>
      </c>
      <c r="AN221" s="17">
        <f t="shared" si="73"/>
        <v>9.6792709711955097E-3</v>
      </c>
      <c r="AO221" s="17">
        <v>0.01</v>
      </c>
      <c r="AP221" s="4"/>
      <c r="AQ221" s="18">
        <f t="shared" si="74"/>
        <v>0</v>
      </c>
      <c r="AR221" s="4"/>
      <c r="AS221" s="16">
        <v>4889666.7421427509</v>
      </c>
      <c r="AT221" s="16">
        <f t="shared" si="75"/>
        <v>11918.625031971373</v>
      </c>
      <c r="AU221" s="17">
        <f t="shared" si="76"/>
        <v>2.4375127509709158E-3</v>
      </c>
      <c r="AV221" s="17">
        <v>2.4999999999999988E-3</v>
      </c>
      <c r="AW221" s="4"/>
      <c r="AX221" s="16">
        <v>4889666.7421427509</v>
      </c>
      <c r="AY221" s="16">
        <f t="shared" si="77"/>
        <v>11918.625031971373</v>
      </c>
      <c r="AZ221" s="17">
        <f t="shared" si="78"/>
        <v>2.4375127509709158E-3</v>
      </c>
      <c r="BA221" s="17">
        <v>2.4999999999999988E-3</v>
      </c>
      <c r="BB221" s="4"/>
      <c r="BC221" s="18">
        <f t="shared" si="79"/>
        <v>0</v>
      </c>
      <c r="BD221" s="4"/>
    </row>
    <row r="222" spans="1:56" x14ac:dyDescent="0.3">
      <c r="A222" s="2">
        <v>8912751</v>
      </c>
      <c r="B222" s="2" t="s">
        <v>23</v>
      </c>
      <c r="C222" s="2">
        <v>8912751</v>
      </c>
      <c r="D222" s="2" t="s">
        <v>105</v>
      </c>
      <c r="E222" s="9">
        <v>343132.41714999999</v>
      </c>
      <c r="G222" s="16">
        <v>317957.0388233132</v>
      </c>
      <c r="H222" s="4"/>
      <c r="I222" s="16">
        <v>319965.54197790002</v>
      </c>
      <c r="J222" s="16">
        <f t="shared" si="60"/>
        <v>2008.503154586826</v>
      </c>
      <c r="K222" s="17">
        <f t="shared" si="61"/>
        <v>6.2772483004609071E-3</v>
      </c>
      <c r="L222" s="17">
        <v>1.0999999999999999E-2</v>
      </c>
      <c r="M222" s="4"/>
      <c r="N222" s="16">
        <v>319965.54197790002</v>
      </c>
      <c r="O222" s="16">
        <f t="shared" si="62"/>
        <v>2008.503154586826</v>
      </c>
      <c r="P222" s="17">
        <f t="shared" si="63"/>
        <v>6.2772483004609071E-3</v>
      </c>
      <c r="Q222" s="17">
        <v>1.1000000000000001E-2</v>
      </c>
      <c r="R222" s="4"/>
      <c r="S222" s="18">
        <f t="shared" si="64"/>
        <v>0</v>
      </c>
      <c r="T222" s="4"/>
      <c r="U222" s="16">
        <v>318869.99484450003</v>
      </c>
      <c r="V222" s="16">
        <f t="shared" si="65"/>
        <v>912.95602118683746</v>
      </c>
      <c r="W222" s="17">
        <f t="shared" si="66"/>
        <v>2.8630979268903902E-3</v>
      </c>
      <c r="X222" s="17">
        <v>5.000000000000001E-3</v>
      </c>
      <c r="Y222" s="4"/>
      <c r="Z222" s="16">
        <v>318869.99484450003</v>
      </c>
      <c r="AA222" s="16">
        <f t="shared" si="67"/>
        <v>912.95602118683746</v>
      </c>
      <c r="AB222" s="17">
        <f t="shared" si="68"/>
        <v>2.8630979268903902E-3</v>
      </c>
      <c r="AC222" s="17">
        <v>5.000000000000001E-3</v>
      </c>
      <c r="AD222" s="4"/>
      <c r="AE222" s="18">
        <f t="shared" si="69"/>
        <v>0</v>
      </c>
      <c r="AF222" s="4"/>
      <c r="AG222" s="16">
        <v>319782.95078900002</v>
      </c>
      <c r="AH222" s="16">
        <f t="shared" si="70"/>
        <v>1825.9119656868279</v>
      </c>
      <c r="AI222" s="17">
        <f t="shared" si="71"/>
        <v>5.7098477613698852E-3</v>
      </c>
      <c r="AJ222" s="17">
        <v>9.9999999999999985E-3</v>
      </c>
      <c r="AK222" s="4"/>
      <c r="AL222" s="16">
        <v>319782.95078900002</v>
      </c>
      <c r="AM222" s="16">
        <f t="shared" si="72"/>
        <v>1825.9119656868279</v>
      </c>
      <c r="AN222" s="17">
        <f t="shared" si="73"/>
        <v>5.7098477613698852E-3</v>
      </c>
      <c r="AO222" s="17">
        <v>0.01</v>
      </c>
      <c r="AP222" s="4"/>
      <c r="AQ222" s="18">
        <f t="shared" si="74"/>
        <v>0</v>
      </c>
      <c r="AR222" s="4"/>
      <c r="AS222" s="16">
        <v>318413.51687225001</v>
      </c>
      <c r="AT222" s="16">
        <f t="shared" si="75"/>
        <v>456.47804893681314</v>
      </c>
      <c r="AU222" s="17">
        <f t="shared" si="76"/>
        <v>1.4336013540529303E-3</v>
      </c>
      <c r="AV222" s="17">
        <v>2.4999999999999988E-3</v>
      </c>
      <c r="AW222" s="4"/>
      <c r="AX222" s="16">
        <v>318413.51687225001</v>
      </c>
      <c r="AY222" s="16">
        <f t="shared" si="77"/>
        <v>456.47804893681314</v>
      </c>
      <c r="AZ222" s="17">
        <f t="shared" si="78"/>
        <v>1.4336013540529303E-3</v>
      </c>
      <c r="BA222" s="17">
        <v>2.4999999999999988E-3</v>
      </c>
      <c r="BB222" s="4"/>
      <c r="BC222" s="18">
        <f t="shared" si="79"/>
        <v>0</v>
      </c>
      <c r="BD222" s="4"/>
    </row>
    <row r="223" spans="1:56" x14ac:dyDescent="0.3">
      <c r="A223" s="2">
        <v>8914023</v>
      </c>
      <c r="B223" s="2" t="s">
        <v>132</v>
      </c>
      <c r="C223" s="2">
        <v>8914023</v>
      </c>
      <c r="D223" s="2" t="s">
        <v>106</v>
      </c>
      <c r="E223" s="9">
        <v>2943188.6625800002</v>
      </c>
      <c r="G223" s="16">
        <v>2854601.8431883492</v>
      </c>
      <c r="H223" s="4"/>
      <c r="I223" s="16">
        <v>2884789.1843752004</v>
      </c>
      <c r="J223" s="16">
        <f t="shared" si="60"/>
        <v>30187.341186851263</v>
      </c>
      <c r="K223" s="17">
        <f t="shared" si="61"/>
        <v>1.0464314463723754E-2</v>
      </c>
      <c r="L223" s="17">
        <v>1.100000000000001E-2</v>
      </c>
      <c r="M223" s="4"/>
      <c r="N223" s="16">
        <v>2884789.1843752004</v>
      </c>
      <c r="O223" s="16">
        <f t="shared" si="62"/>
        <v>30187.341186851263</v>
      </c>
      <c r="P223" s="17">
        <f t="shared" si="63"/>
        <v>1.0464314463723754E-2</v>
      </c>
      <c r="Q223" s="17">
        <v>1.100000000000001E-2</v>
      </c>
      <c r="R223" s="4"/>
      <c r="S223" s="18">
        <f t="shared" si="64"/>
        <v>0</v>
      </c>
      <c r="T223" s="4"/>
      <c r="U223" s="16">
        <v>2868323.3619160005</v>
      </c>
      <c r="V223" s="16">
        <f t="shared" si="65"/>
        <v>13721.518727651332</v>
      </c>
      <c r="W223" s="17">
        <f t="shared" si="66"/>
        <v>4.7838116545149733E-3</v>
      </c>
      <c r="X223" s="17">
        <v>5.0000000000000044E-3</v>
      </c>
      <c r="Y223" s="4"/>
      <c r="Z223" s="16">
        <v>2868323.3619160005</v>
      </c>
      <c r="AA223" s="16">
        <f t="shared" si="67"/>
        <v>13721.518727651332</v>
      </c>
      <c r="AB223" s="17">
        <f t="shared" si="68"/>
        <v>4.7838116545149733E-3</v>
      </c>
      <c r="AC223" s="17">
        <v>5.0000000000000044E-3</v>
      </c>
      <c r="AD223" s="4"/>
      <c r="AE223" s="18">
        <f t="shared" si="69"/>
        <v>0</v>
      </c>
      <c r="AF223" s="4"/>
      <c r="AG223" s="16">
        <v>2882044.8806320005</v>
      </c>
      <c r="AH223" s="16">
        <f t="shared" si="70"/>
        <v>27443.037443651352</v>
      </c>
      <c r="AI223" s="17">
        <f t="shared" si="71"/>
        <v>9.5220715083497928E-3</v>
      </c>
      <c r="AJ223" s="17">
        <v>1.0000000000000009E-2</v>
      </c>
      <c r="AK223" s="4"/>
      <c r="AL223" s="16">
        <v>2882044.8806320005</v>
      </c>
      <c r="AM223" s="16">
        <f t="shared" si="72"/>
        <v>27443.037443651352</v>
      </c>
      <c r="AN223" s="17">
        <f t="shared" si="73"/>
        <v>9.5220715083497928E-3</v>
      </c>
      <c r="AO223" s="17">
        <v>1.0000000000000009E-2</v>
      </c>
      <c r="AP223" s="4"/>
      <c r="AQ223" s="18">
        <f t="shared" si="74"/>
        <v>0</v>
      </c>
      <c r="AR223" s="4"/>
      <c r="AS223" s="16">
        <v>2861462.6025580005</v>
      </c>
      <c r="AT223" s="16">
        <f t="shared" si="75"/>
        <v>6860.7593696513213</v>
      </c>
      <c r="AU223" s="17">
        <f t="shared" si="76"/>
        <v>2.397640760189616E-3</v>
      </c>
      <c r="AV223" s="17">
        <v>2.5000000000000022E-3</v>
      </c>
      <c r="AW223" s="4"/>
      <c r="AX223" s="16">
        <v>2861462.6025580005</v>
      </c>
      <c r="AY223" s="16">
        <f t="shared" si="77"/>
        <v>6860.7593696513213</v>
      </c>
      <c r="AZ223" s="17">
        <f t="shared" si="78"/>
        <v>2.397640760189616E-3</v>
      </c>
      <c r="BA223" s="17">
        <v>2.5000000000000022E-3</v>
      </c>
      <c r="BB223" s="4"/>
      <c r="BC223" s="18">
        <f t="shared" si="79"/>
        <v>0</v>
      </c>
      <c r="BD223" s="4"/>
    </row>
    <row r="224" spans="1:56" x14ac:dyDescent="0.3">
      <c r="A224" s="2">
        <v>8912810</v>
      </c>
      <c r="B224" s="2" t="s">
        <v>240</v>
      </c>
      <c r="C224" s="2">
        <v>8912810</v>
      </c>
      <c r="D224" s="2" t="s">
        <v>105</v>
      </c>
      <c r="E224" s="9">
        <v>862952.86893999996</v>
      </c>
      <c r="G224" s="16">
        <v>850136.4358910392</v>
      </c>
      <c r="H224" s="4"/>
      <c r="I224" s="16">
        <v>851986.03173975006</v>
      </c>
      <c r="J224" s="16">
        <f t="shared" si="60"/>
        <v>1849.5958487108583</v>
      </c>
      <c r="K224" s="17">
        <f t="shared" si="61"/>
        <v>2.1709227379397233E-3</v>
      </c>
      <c r="L224" s="17">
        <v>2.5000000000000022E-3</v>
      </c>
      <c r="M224" s="4"/>
      <c r="N224" s="16">
        <v>851986.03173975006</v>
      </c>
      <c r="O224" s="16">
        <f t="shared" si="62"/>
        <v>1849.5958487108583</v>
      </c>
      <c r="P224" s="17">
        <f t="shared" si="63"/>
        <v>2.1709227379397233E-3</v>
      </c>
      <c r="Q224" s="17">
        <v>2.5000000000000022E-3</v>
      </c>
      <c r="R224" s="4"/>
      <c r="S224" s="18">
        <f t="shared" si="64"/>
        <v>0</v>
      </c>
      <c r="T224" s="4"/>
      <c r="U224" s="16">
        <v>853835.62757950008</v>
      </c>
      <c r="V224" s="16">
        <f t="shared" si="65"/>
        <v>3699.19168846088</v>
      </c>
      <c r="W224" s="17">
        <f t="shared" si="66"/>
        <v>4.3324400727427492E-3</v>
      </c>
      <c r="X224" s="17">
        <v>4.9999999999999975E-3</v>
      </c>
      <c r="Y224" s="4"/>
      <c r="Z224" s="16">
        <v>853835.62757950008</v>
      </c>
      <c r="AA224" s="16">
        <f t="shared" si="67"/>
        <v>3699.19168846088</v>
      </c>
      <c r="AB224" s="17">
        <f t="shared" si="68"/>
        <v>4.3324400727427492E-3</v>
      </c>
      <c r="AC224" s="17">
        <v>4.9999999999999975E-3</v>
      </c>
      <c r="AD224" s="4"/>
      <c r="AE224" s="18">
        <f t="shared" si="69"/>
        <v>0</v>
      </c>
      <c r="AF224" s="4"/>
      <c r="AG224" s="16">
        <v>851986.03173975006</v>
      </c>
      <c r="AH224" s="16">
        <f t="shared" si="70"/>
        <v>1849.5958487108583</v>
      </c>
      <c r="AI224" s="17">
        <f t="shared" si="71"/>
        <v>2.1709227379397233E-3</v>
      </c>
      <c r="AJ224" s="17">
        <v>2.5000000000000022E-3</v>
      </c>
      <c r="AK224" s="4"/>
      <c r="AL224" s="16">
        <v>851986.03173975006</v>
      </c>
      <c r="AM224" s="16">
        <f t="shared" si="72"/>
        <v>1849.5958487108583</v>
      </c>
      <c r="AN224" s="17">
        <f t="shared" si="73"/>
        <v>2.1709227379397233E-3</v>
      </c>
      <c r="AO224" s="17">
        <v>2.5000000000000022E-3</v>
      </c>
      <c r="AP224" s="4"/>
      <c r="AQ224" s="18">
        <f t="shared" si="74"/>
        <v>0</v>
      </c>
      <c r="AR224" s="4"/>
      <c r="AS224" s="16">
        <v>851986.03173975006</v>
      </c>
      <c r="AT224" s="16">
        <f t="shared" si="75"/>
        <v>1849.5958487108583</v>
      </c>
      <c r="AU224" s="17">
        <f t="shared" si="76"/>
        <v>2.1709227379397233E-3</v>
      </c>
      <c r="AV224" s="17">
        <v>2.5000000000000022E-3</v>
      </c>
      <c r="AW224" s="4"/>
      <c r="AX224" s="16">
        <v>851986.03173975006</v>
      </c>
      <c r="AY224" s="16">
        <f t="shared" si="77"/>
        <v>1849.5958487108583</v>
      </c>
      <c r="AZ224" s="17">
        <f t="shared" si="78"/>
        <v>2.1709227379397233E-3</v>
      </c>
      <c r="BA224" s="17">
        <v>2.5000000000000022E-3</v>
      </c>
      <c r="BB224" s="4"/>
      <c r="BC224" s="18">
        <f t="shared" si="79"/>
        <v>0</v>
      </c>
      <c r="BD224" s="4"/>
    </row>
    <row r="225" spans="1:56" x14ac:dyDescent="0.3">
      <c r="A225" s="2">
        <v>8912812</v>
      </c>
      <c r="B225" s="2" t="s">
        <v>241</v>
      </c>
      <c r="C225" s="2">
        <v>8912812</v>
      </c>
      <c r="D225" s="2" t="s">
        <v>105</v>
      </c>
      <c r="E225" s="9">
        <v>1102443.54914</v>
      </c>
      <c r="G225" s="16">
        <v>1088836.8714018567</v>
      </c>
      <c r="H225" s="4"/>
      <c r="I225" s="16">
        <v>1091283.2183284999</v>
      </c>
      <c r="J225" s="16">
        <f t="shared" si="60"/>
        <v>2446.3469266432803</v>
      </c>
      <c r="K225" s="17">
        <f t="shared" si="61"/>
        <v>2.241715885991822E-3</v>
      </c>
      <c r="L225" s="17">
        <v>2.4999999999999988E-3</v>
      </c>
      <c r="M225" s="4"/>
      <c r="N225" s="16">
        <v>1091283.2183284999</v>
      </c>
      <c r="O225" s="16">
        <f t="shared" si="62"/>
        <v>2446.3469266432803</v>
      </c>
      <c r="P225" s="17">
        <f t="shared" si="63"/>
        <v>2.241715885991822E-3</v>
      </c>
      <c r="Q225" s="17">
        <v>2.4999999999999988E-3</v>
      </c>
      <c r="R225" s="4"/>
      <c r="S225" s="18">
        <f t="shared" si="64"/>
        <v>0</v>
      </c>
      <c r="T225" s="4"/>
      <c r="U225" s="16">
        <v>1093729.565257</v>
      </c>
      <c r="V225" s="16">
        <f t="shared" si="65"/>
        <v>4892.693855143385</v>
      </c>
      <c r="W225" s="17">
        <f t="shared" si="66"/>
        <v>4.4734036735979794E-3</v>
      </c>
      <c r="X225" s="17">
        <v>5.000000000000001E-3</v>
      </c>
      <c r="Y225" s="4"/>
      <c r="Z225" s="16">
        <v>1093729.5652569998</v>
      </c>
      <c r="AA225" s="16">
        <f t="shared" si="67"/>
        <v>4892.6938551431522</v>
      </c>
      <c r="AB225" s="17">
        <f t="shared" si="68"/>
        <v>4.4734036735977678E-3</v>
      </c>
      <c r="AC225" s="17">
        <v>4.9999999999999975E-3</v>
      </c>
      <c r="AD225" s="4"/>
      <c r="AE225" s="18">
        <f t="shared" si="69"/>
        <v>0</v>
      </c>
      <c r="AF225" s="4"/>
      <c r="AG225" s="16">
        <v>1091283.2183284999</v>
      </c>
      <c r="AH225" s="16">
        <f t="shared" si="70"/>
        <v>2446.3469266432803</v>
      </c>
      <c r="AI225" s="17">
        <f t="shared" si="71"/>
        <v>2.241715885991822E-3</v>
      </c>
      <c r="AJ225" s="17">
        <v>2.4999999999999988E-3</v>
      </c>
      <c r="AK225" s="4"/>
      <c r="AL225" s="16">
        <v>1091283.2183284999</v>
      </c>
      <c r="AM225" s="16">
        <f t="shared" si="72"/>
        <v>2446.3469266432803</v>
      </c>
      <c r="AN225" s="17">
        <f t="shared" si="73"/>
        <v>2.241715885991822E-3</v>
      </c>
      <c r="AO225" s="17">
        <v>2.4999999999999988E-3</v>
      </c>
      <c r="AP225" s="4"/>
      <c r="AQ225" s="18">
        <f t="shared" si="74"/>
        <v>0</v>
      </c>
      <c r="AR225" s="4"/>
      <c r="AS225" s="16">
        <v>1091283.2183284999</v>
      </c>
      <c r="AT225" s="16">
        <f t="shared" si="75"/>
        <v>2446.3469266432803</v>
      </c>
      <c r="AU225" s="17">
        <f t="shared" si="76"/>
        <v>2.241715885991822E-3</v>
      </c>
      <c r="AV225" s="17">
        <v>2.4999999999999988E-3</v>
      </c>
      <c r="AW225" s="4"/>
      <c r="AX225" s="16">
        <v>1091283.2183284999</v>
      </c>
      <c r="AY225" s="16">
        <f t="shared" si="77"/>
        <v>2446.3469266432803</v>
      </c>
      <c r="AZ225" s="17">
        <f t="shared" si="78"/>
        <v>2.241715885991822E-3</v>
      </c>
      <c r="BA225" s="17">
        <v>2.4999999999999988E-3</v>
      </c>
      <c r="BB225" s="4"/>
      <c r="BC225" s="18">
        <f t="shared" si="79"/>
        <v>0</v>
      </c>
      <c r="BD225" s="4"/>
    </row>
    <row r="226" spans="1:56" x14ac:dyDescent="0.3">
      <c r="A226" s="2">
        <v>8912813</v>
      </c>
      <c r="B226" s="2" t="s">
        <v>31</v>
      </c>
      <c r="C226" s="2">
        <v>8912813</v>
      </c>
      <c r="D226" s="2" t="s">
        <v>105</v>
      </c>
      <c r="E226" s="9">
        <v>351764.07775</v>
      </c>
      <c r="G226" s="16">
        <v>311660.70167425566</v>
      </c>
      <c r="H226" s="4"/>
      <c r="I226" s="16">
        <v>313599.94506870001</v>
      </c>
      <c r="J226" s="16">
        <f t="shared" si="60"/>
        <v>1939.2433944443474</v>
      </c>
      <c r="K226" s="17">
        <f t="shared" si="61"/>
        <v>6.1838129277080054E-3</v>
      </c>
      <c r="L226" s="17">
        <v>1.0999999999999996E-2</v>
      </c>
      <c r="M226" s="4"/>
      <c r="N226" s="16">
        <v>313599.94506870001</v>
      </c>
      <c r="O226" s="16">
        <f t="shared" si="62"/>
        <v>1939.2433944443474</v>
      </c>
      <c r="P226" s="17">
        <f t="shared" si="63"/>
        <v>6.1838129277080054E-3</v>
      </c>
      <c r="Q226" s="17">
        <v>1.0999999999999996E-2</v>
      </c>
      <c r="R226" s="4"/>
      <c r="S226" s="18">
        <f t="shared" si="64"/>
        <v>0</v>
      </c>
      <c r="T226" s="4"/>
      <c r="U226" s="16">
        <v>312542.17595850001</v>
      </c>
      <c r="V226" s="16">
        <f t="shared" si="65"/>
        <v>881.47428424435202</v>
      </c>
      <c r="W226" s="17">
        <f t="shared" si="66"/>
        <v>2.8203370682406588E-3</v>
      </c>
      <c r="X226" s="17">
        <v>5.0000000000000044E-3</v>
      </c>
      <c r="Y226" s="4"/>
      <c r="Z226" s="16">
        <v>312542.17595850001</v>
      </c>
      <c r="AA226" s="16">
        <f t="shared" si="67"/>
        <v>881.47428424435202</v>
      </c>
      <c r="AB226" s="17">
        <f t="shared" si="68"/>
        <v>2.8203370682406588E-3</v>
      </c>
      <c r="AC226" s="17">
        <v>5.0000000000000044E-3</v>
      </c>
      <c r="AD226" s="4"/>
      <c r="AE226" s="18">
        <f t="shared" si="69"/>
        <v>0</v>
      </c>
      <c r="AF226" s="4"/>
      <c r="AG226" s="16">
        <v>313423.65021700005</v>
      </c>
      <c r="AH226" s="16">
        <f t="shared" si="70"/>
        <v>1762.9485427443869</v>
      </c>
      <c r="AI226" s="17">
        <f t="shared" si="71"/>
        <v>5.6248101938823148E-3</v>
      </c>
      <c r="AJ226" s="17">
        <v>9.999999999999995E-3</v>
      </c>
      <c r="AK226" s="4"/>
      <c r="AL226" s="16">
        <v>313423.65021700005</v>
      </c>
      <c r="AM226" s="16">
        <f t="shared" si="72"/>
        <v>1762.9485427443869</v>
      </c>
      <c r="AN226" s="17">
        <f t="shared" si="73"/>
        <v>5.6248101938823148E-3</v>
      </c>
      <c r="AO226" s="17">
        <v>9.999999999999995E-3</v>
      </c>
      <c r="AP226" s="4"/>
      <c r="AQ226" s="18">
        <f t="shared" si="74"/>
        <v>0</v>
      </c>
      <c r="AR226" s="4"/>
      <c r="AS226" s="16">
        <v>312101.43882925005</v>
      </c>
      <c r="AT226" s="16">
        <f t="shared" si="75"/>
        <v>440.73715499439277</v>
      </c>
      <c r="AU226" s="17">
        <f t="shared" si="76"/>
        <v>1.4121599587867296E-3</v>
      </c>
      <c r="AV226" s="17">
        <v>2.5000000000000022E-3</v>
      </c>
      <c r="AW226" s="4"/>
      <c r="AX226" s="16">
        <v>312101.43882925005</v>
      </c>
      <c r="AY226" s="16">
        <f t="shared" si="77"/>
        <v>440.73715499439277</v>
      </c>
      <c r="AZ226" s="17">
        <f t="shared" si="78"/>
        <v>1.4121599587867296E-3</v>
      </c>
      <c r="BA226" s="17">
        <v>2.5000000000000022E-3</v>
      </c>
      <c r="BB226" s="4"/>
      <c r="BC226" s="18">
        <f t="shared" si="79"/>
        <v>0</v>
      </c>
      <c r="BD226" s="4"/>
    </row>
    <row r="227" spans="1:56" x14ac:dyDescent="0.3">
      <c r="A227" s="2">
        <v>8912704</v>
      </c>
      <c r="B227" s="2" t="s">
        <v>171</v>
      </c>
      <c r="C227" s="2">
        <v>8912704</v>
      </c>
      <c r="D227" s="2" t="s">
        <v>105</v>
      </c>
      <c r="E227" s="9">
        <v>852193.23523999995</v>
      </c>
      <c r="G227" s="16">
        <v>839680.55654268211</v>
      </c>
      <c r="H227" s="4"/>
      <c r="I227" s="16">
        <v>841504.01264124992</v>
      </c>
      <c r="J227" s="16">
        <f t="shared" si="60"/>
        <v>1823.4560985678108</v>
      </c>
      <c r="K227" s="17">
        <f t="shared" si="61"/>
        <v>2.1669012520148098E-3</v>
      </c>
      <c r="L227" s="17">
        <v>2.5000000000000022E-3</v>
      </c>
      <c r="M227" s="4"/>
      <c r="N227" s="16">
        <v>841504.01264124992</v>
      </c>
      <c r="O227" s="16">
        <f t="shared" si="62"/>
        <v>1823.4560985678108</v>
      </c>
      <c r="P227" s="17">
        <f t="shared" si="63"/>
        <v>2.1669012520148098E-3</v>
      </c>
      <c r="Q227" s="17">
        <v>2.5000000000000022E-3</v>
      </c>
      <c r="R227" s="4"/>
      <c r="S227" s="18">
        <f t="shared" si="64"/>
        <v>0</v>
      </c>
      <c r="T227" s="4"/>
      <c r="U227" s="16">
        <v>843327.4687824999</v>
      </c>
      <c r="V227" s="16">
        <f t="shared" si="65"/>
        <v>3646.912239817786</v>
      </c>
      <c r="W227" s="17">
        <f t="shared" si="66"/>
        <v>4.3244319375518297E-3</v>
      </c>
      <c r="X227" s="17">
        <v>5.0000000000000044E-3</v>
      </c>
      <c r="Y227" s="4"/>
      <c r="Z227" s="16">
        <v>843327.4687824999</v>
      </c>
      <c r="AA227" s="16">
        <f t="shared" si="67"/>
        <v>3646.912239817786</v>
      </c>
      <c r="AB227" s="17">
        <f t="shared" si="68"/>
        <v>4.3244319375518297E-3</v>
      </c>
      <c r="AC227" s="17">
        <v>5.0000000000000044E-3</v>
      </c>
      <c r="AD227" s="4"/>
      <c r="AE227" s="18">
        <f t="shared" si="69"/>
        <v>0</v>
      </c>
      <c r="AF227" s="4"/>
      <c r="AG227" s="16">
        <v>841504.01264124992</v>
      </c>
      <c r="AH227" s="16">
        <f t="shared" si="70"/>
        <v>1823.4560985678108</v>
      </c>
      <c r="AI227" s="17">
        <f t="shared" si="71"/>
        <v>2.1669012520148098E-3</v>
      </c>
      <c r="AJ227" s="17">
        <v>2.5000000000000022E-3</v>
      </c>
      <c r="AK227" s="4"/>
      <c r="AL227" s="16">
        <v>841504.01264124992</v>
      </c>
      <c r="AM227" s="16">
        <f t="shared" si="72"/>
        <v>1823.4560985678108</v>
      </c>
      <c r="AN227" s="17">
        <f t="shared" si="73"/>
        <v>2.1669012520148098E-3</v>
      </c>
      <c r="AO227" s="17">
        <v>2.5000000000000022E-3</v>
      </c>
      <c r="AP227" s="4"/>
      <c r="AQ227" s="18">
        <f t="shared" si="74"/>
        <v>0</v>
      </c>
      <c r="AR227" s="4"/>
      <c r="AS227" s="16">
        <v>841504.01264124992</v>
      </c>
      <c r="AT227" s="16">
        <f t="shared" si="75"/>
        <v>1823.4560985678108</v>
      </c>
      <c r="AU227" s="17">
        <f t="shared" si="76"/>
        <v>2.1669012520148098E-3</v>
      </c>
      <c r="AV227" s="17">
        <v>2.5000000000000022E-3</v>
      </c>
      <c r="AW227" s="4"/>
      <c r="AX227" s="16">
        <v>841504.01264124992</v>
      </c>
      <c r="AY227" s="16">
        <f t="shared" si="77"/>
        <v>1823.4560985678108</v>
      </c>
      <c r="AZ227" s="17">
        <f t="shared" si="78"/>
        <v>2.1669012520148098E-3</v>
      </c>
      <c r="BA227" s="17">
        <v>2.5000000000000022E-3</v>
      </c>
      <c r="BB227" s="4"/>
      <c r="BC227" s="18">
        <f t="shared" si="79"/>
        <v>0</v>
      </c>
      <c r="BD227" s="4"/>
    </row>
    <row r="228" spans="1:56" x14ac:dyDescent="0.3">
      <c r="A228" s="2">
        <v>8913061</v>
      </c>
      <c r="B228" s="2" t="s">
        <v>261</v>
      </c>
      <c r="C228" s="2">
        <v>8913061</v>
      </c>
      <c r="D228" s="2" t="s">
        <v>105</v>
      </c>
      <c r="E228" s="9">
        <v>431231.24585000001</v>
      </c>
      <c r="G228" s="16">
        <v>430329.96996822936</v>
      </c>
      <c r="H228" s="4"/>
      <c r="I228" s="16">
        <v>431085.87153080769</v>
      </c>
      <c r="J228" s="16">
        <f t="shared" si="60"/>
        <v>755.90156257833587</v>
      </c>
      <c r="K228" s="17">
        <f t="shared" si="61"/>
        <v>1.7534825715676816E-3</v>
      </c>
      <c r="L228" s="17">
        <v>2.5000000000000001E-3</v>
      </c>
      <c r="M228" s="4"/>
      <c r="N228" s="16">
        <v>431085.87153080769</v>
      </c>
      <c r="O228" s="16">
        <f t="shared" si="62"/>
        <v>755.90156257833587</v>
      </c>
      <c r="P228" s="17">
        <f t="shared" si="63"/>
        <v>1.7534825715676816E-3</v>
      </c>
      <c r="Q228" s="17">
        <v>2.4999999999999996E-3</v>
      </c>
      <c r="R228" s="4"/>
      <c r="S228" s="18">
        <f t="shared" si="64"/>
        <v>0</v>
      </c>
      <c r="T228" s="4"/>
      <c r="U228" s="16">
        <v>431841.77306161541</v>
      </c>
      <c r="V228" s="16">
        <f t="shared" si="65"/>
        <v>1511.8030933860573</v>
      </c>
      <c r="W228" s="17">
        <f t="shared" si="66"/>
        <v>3.5008264315605068E-3</v>
      </c>
      <c r="X228" s="17">
        <v>5.0000000000000001E-3</v>
      </c>
      <c r="Y228" s="4"/>
      <c r="Z228" s="16">
        <v>431841.77306161547</v>
      </c>
      <c r="AA228" s="16">
        <f t="shared" si="67"/>
        <v>1511.8030933861155</v>
      </c>
      <c r="AB228" s="17">
        <f t="shared" si="68"/>
        <v>3.5008264315606412E-3</v>
      </c>
      <c r="AC228" s="17">
        <v>5.0000000000000001E-3</v>
      </c>
      <c r="AD228" s="4"/>
      <c r="AE228" s="18">
        <f t="shared" si="69"/>
        <v>0</v>
      </c>
      <c r="AF228" s="4"/>
      <c r="AG228" s="16">
        <v>431085.87153080769</v>
      </c>
      <c r="AH228" s="16">
        <f t="shared" si="70"/>
        <v>755.90156257833587</v>
      </c>
      <c r="AI228" s="17">
        <f t="shared" si="71"/>
        <v>1.7534825715676816E-3</v>
      </c>
      <c r="AJ228" s="17">
        <v>2.5000000000000001E-3</v>
      </c>
      <c r="AK228" s="4"/>
      <c r="AL228" s="16">
        <v>431085.87153080769</v>
      </c>
      <c r="AM228" s="16">
        <f t="shared" si="72"/>
        <v>755.90156257833587</v>
      </c>
      <c r="AN228" s="17">
        <f t="shared" si="73"/>
        <v>1.7534825715676816E-3</v>
      </c>
      <c r="AO228" s="17">
        <v>2.4999999999999996E-3</v>
      </c>
      <c r="AP228" s="4"/>
      <c r="AQ228" s="18">
        <f t="shared" si="74"/>
        <v>0</v>
      </c>
      <c r="AR228" s="4"/>
      <c r="AS228" s="16">
        <v>431085.87153080769</v>
      </c>
      <c r="AT228" s="16">
        <f t="shared" si="75"/>
        <v>755.90156257833587</v>
      </c>
      <c r="AU228" s="17">
        <f t="shared" si="76"/>
        <v>1.7534825715676816E-3</v>
      </c>
      <c r="AV228" s="17">
        <v>2.5000000000000001E-3</v>
      </c>
      <c r="AW228" s="4"/>
      <c r="AX228" s="16">
        <v>431085.87153080769</v>
      </c>
      <c r="AY228" s="16">
        <f t="shared" si="77"/>
        <v>755.90156257833587</v>
      </c>
      <c r="AZ228" s="17">
        <f t="shared" si="78"/>
        <v>1.7534825715676816E-3</v>
      </c>
      <c r="BA228" s="17">
        <v>2.4999999999999996E-3</v>
      </c>
      <c r="BB228" s="4"/>
      <c r="BC228" s="18">
        <f t="shared" si="79"/>
        <v>0</v>
      </c>
      <c r="BD228" s="4"/>
    </row>
    <row r="229" spans="1:56" x14ac:dyDescent="0.3">
      <c r="A229" s="2">
        <v>8912876</v>
      </c>
      <c r="B229" s="2" t="s">
        <v>133</v>
      </c>
      <c r="C229" s="2">
        <v>8912876</v>
      </c>
      <c r="D229" s="2" t="s">
        <v>105</v>
      </c>
      <c r="E229" s="9">
        <v>506135.03304000001</v>
      </c>
      <c r="G229" s="16">
        <v>493956.51490102045</v>
      </c>
      <c r="H229" s="4"/>
      <c r="I229" s="16">
        <v>494915.66093725001</v>
      </c>
      <c r="J229" s="16">
        <f t="shared" si="60"/>
        <v>959.14603622956201</v>
      </c>
      <c r="K229" s="17">
        <f t="shared" si="61"/>
        <v>1.9379989600918517E-3</v>
      </c>
      <c r="L229" s="17">
        <v>2.4999999999999988E-3</v>
      </c>
      <c r="M229" s="4"/>
      <c r="N229" s="16">
        <v>494915.66093724995</v>
      </c>
      <c r="O229" s="16">
        <f t="shared" si="62"/>
        <v>959.14603622950381</v>
      </c>
      <c r="P229" s="17">
        <f t="shared" si="63"/>
        <v>1.9379989600917344E-3</v>
      </c>
      <c r="Q229" s="17">
        <v>2.4999999999999988E-3</v>
      </c>
      <c r="R229" s="4"/>
      <c r="S229" s="18">
        <f t="shared" si="64"/>
        <v>0</v>
      </c>
      <c r="T229" s="4"/>
      <c r="U229" s="16">
        <v>495874.80697450001</v>
      </c>
      <c r="V229" s="16">
        <f t="shared" si="65"/>
        <v>1918.2920734795625</v>
      </c>
      <c r="W229" s="17">
        <f t="shared" si="66"/>
        <v>3.8685007717647758E-3</v>
      </c>
      <c r="X229" s="17">
        <v>5.000000000000001E-3</v>
      </c>
      <c r="Y229" s="4"/>
      <c r="Z229" s="16">
        <v>495874.80697449995</v>
      </c>
      <c r="AA229" s="16">
        <f t="shared" si="67"/>
        <v>1918.2920734795043</v>
      </c>
      <c r="AB229" s="17">
        <f t="shared" si="68"/>
        <v>3.8685007717646591E-3</v>
      </c>
      <c r="AC229" s="17">
        <v>5.000000000000001E-3</v>
      </c>
      <c r="AD229" s="4"/>
      <c r="AE229" s="18">
        <f t="shared" si="69"/>
        <v>0</v>
      </c>
      <c r="AF229" s="4"/>
      <c r="AG229" s="16">
        <v>494915.66093725001</v>
      </c>
      <c r="AH229" s="16">
        <f t="shared" si="70"/>
        <v>959.14603622956201</v>
      </c>
      <c r="AI229" s="17">
        <f t="shared" si="71"/>
        <v>1.9379989600918517E-3</v>
      </c>
      <c r="AJ229" s="17">
        <v>2.4999999999999988E-3</v>
      </c>
      <c r="AK229" s="4"/>
      <c r="AL229" s="16">
        <v>494915.66093724995</v>
      </c>
      <c r="AM229" s="16">
        <f t="shared" si="72"/>
        <v>959.14603622950381</v>
      </c>
      <c r="AN229" s="17">
        <f t="shared" si="73"/>
        <v>1.9379989600917344E-3</v>
      </c>
      <c r="AO229" s="17">
        <v>2.4999999999999988E-3</v>
      </c>
      <c r="AP229" s="4"/>
      <c r="AQ229" s="18">
        <f t="shared" si="74"/>
        <v>0</v>
      </c>
      <c r="AR229" s="4"/>
      <c r="AS229" s="16">
        <v>494915.66093725001</v>
      </c>
      <c r="AT229" s="16">
        <f t="shared" si="75"/>
        <v>959.14603622956201</v>
      </c>
      <c r="AU229" s="17">
        <f t="shared" si="76"/>
        <v>1.9379989600918517E-3</v>
      </c>
      <c r="AV229" s="17">
        <v>2.4999999999999988E-3</v>
      </c>
      <c r="AW229" s="4"/>
      <c r="AX229" s="16">
        <v>494915.66093724995</v>
      </c>
      <c r="AY229" s="16">
        <f t="shared" si="77"/>
        <v>959.14603622950381</v>
      </c>
      <c r="AZ229" s="17">
        <f t="shared" si="78"/>
        <v>1.9379989600917344E-3</v>
      </c>
      <c r="BA229" s="17">
        <v>2.4999999999999988E-3</v>
      </c>
      <c r="BB229" s="4"/>
      <c r="BC229" s="18">
        <f t="shared" si="79"/>
        <v>0</v>
      </c>
      <c r="BD229" s="4"/>
    </row>
    <row r="230" spans="1:56" x14ac:dyDescent="0.3">
      <c r="A230" s="2">
        <v>8913290</v>
      </c>
      <c r="B230" s="2" t="s">
        <v>279</v>
      </c>
      <c r="C230" s="2">
        <v>8913290</v>
      </c>
      <c r="D230" s="2" t="s">
        <v>105</v>
      </c>
      <c r="E230" s="9">
        <v>1427486.6139400001</v>
      </c>
      <c r="G230" s="16">
        <v>1408035.8896891801</v>
      </c>
      <c r="H230" s="4"/>
      <c r="I230" s="16">
        <v>1411280.2341742502</v>
      </c>
      <c r="J230" s="16">
        <f t="shared" si="60"/>
        <v>3244.3444850700907</v>
      </c>
      <c r="K230" s="17">
        <f t="shared" si="61"/>
        <v>2.2988662396794491E-3</v>
      </c>
      <c r="L230" s="17">
        <v>2.4999999999999988E-3</v>
      </c>
      <c r="M230" s="4"/>
      <c r="N230" s="16">
        <v>1411280.2341742502</v>
      </c>
      <c r="O230" s="16">
        <f t="shared" si="62"/>
        <v>3244.3444850700907</v>
      </c>
      <c r="P230" s="17">
        <f t="shared" si="63"/>
        <v>2.2988662396794491E-3</v>
      </c>
      <c r="Q230" s="17">
        <v>2.4999999999999988E-3</v>
      </c>
      <c r="R230" s="4"/>
      <c r="S230" s="18">
        <f t="shared" si="64"/>
        <v>0</v>
      </c>
      <c r="T230" s="4"/>
      <c r="U230" s="16">
        <v>1414524.5786485001</v>
      </c>
      <c r="V230" s="16">
        <f t="shared" si="65"/>
        <v>6488.6889593200758</v>
      </c>
      <c r="W230" s="17">
        <f t="shared" si="66"/>
        <v>4.5871871420711955E-3</v>
      </c>
      <c r="X230" s="17">
        <v>5.000000000000001E-3</v>
      </c>
      <c r="Y230" s="4"/>
      <c r="Z230" s="16">
        <v>1414524.5786485001</v>
      </c>
      <c r="AA230" s="16">
        <f t="shared" si="67"/>
        <v>6488.6889593200758</v>
      </c>
      <c r="AB230" s="17">
        <f t="shared" si="68"/>
        <v>4.5871871420711955E-3</v>
      </c>
      <c r="AC230" s="17">
        <v>5.000000000000001E-3</v>
      </c>
      <c r="AD230" s="4"/>
      <c r="AE230" s="18">
        <f t="shared" si="69"/>
        <v>0</v>
      </c>
      <c r="AF230" s="4"/>
      <c r="AG230" s="16">
        <v>1411280.2341742502</v>
      </c>
      <c r="AH230" s="16">
        <f t="shared" si="70"/>
        <v>3244.3444850700907</v>
      </c>
      <c r="AI230" s="17">
        <f t="shared" si="71"/>
        <v>2.2988662396794491E-3</v>
      </c>
      <c r="AJ230" s="17">
        <v>2.4999999999999988E-3</v>
      </c>
      <c r="AK230" s="4"/>
      <c r="AL230" s="16">
        <v>1411280.2341742502</v>
      </c>
      <c r="AM230" s="16">
        <f t="shared" si="72"/>
        <v>3244.3444850700907</v>
      </c>
      <c r="AN230" s="17">
        <f t="shared" si="73"/>
        <v>2.2988662396794491E-3</v>
      </c>
      <c r="AO230" s="17">
        <v>2.4999999999999988E-3</v>
      </c>
      <c r="AP230" s="4"/>
      <c r="AQ230" s="18">
        <f t="shared" si="74"/>
        <v>0</v>
      </c>
      <c r="AR230" s="4"/>
      <c r="AS230" s="16">
        <v>1424500</v>
      </c>
      <c r="AT230" s="16">
        <f t="shared" si="75"/>
        <v>16464.110310819931</v>
      </c>
      <c r="AU230" s="17">
        <f t="shared" si="76"/>
        <v>1.1557816996012589E-2</v>
      </c>
      <c r="AV230" s="17">
        <v>2.5000000000000005E-3</v>
      </c>
      <c r="AW230" s="4"/>
      <c r="AX230" s="16">
        <v>1424500</v>
      </c>
      <c r="AY230" s="16">
        <f t="shared" si="77"/>
        <v>16464.110310819931</v>
      </c>
      <c r="AZ230" s="17">
        <f t="shared" si="78"/>
        <v>1.1557816996012589E-2</v>
      </c>
      <c r="BA230" s="17">
        <v>2.5000000000000005E-3</v>
      </c>
      <c r="BB230" s="4"/>
      <c r="BC230" s="18">
        <f t="shared" si="79"/>
        <v>0</v>
      </c>
      <c r="BD230" s="4"/>
    </row>
    <row r="231" spans="1:56" x14ac:dyDescent="0.3">
      <c r="A231" s="2">
        <v>8914084</v>
      </c>
      <c r="B231" s="2" t="s">
        <v>134</v>
      </c>
      <c r="C231" s="2">
        <v>8914084</v>
      </c>
      <c r="D231" s="2" t="s">
        <v>106</v>
      </c>
      <c r="E231" s="9">
        <v>6377094.9181399997</v>
      </c>
      <c r="G231" s="16">
        <v>6351992.8159989724</v>
      </c>
      <c r="H231" s="4"/>
      <c r="I231" s="16">
        <v>6367597.0527900001</v>
      </c>
      <c r="J231" s="16">
        <f t="shared" si="60"/>
        <v>15604.23679102771</v>
      </c>
      <c r="K231" s="17">
        <f t="shared" si="61"/>
        <v>2.4505691333264598E-3</v>
      </c>
      <c r="L231" s="17">
        <v>2.5000000000000001E-3</v>
      </c>
      <c r="M231" s="4"/>
      <c r="N231" s="16">
        <v>6367597.0527900001</v>
      </c>
      <c r="O231" s="16">
        <f t="shared" si="62"/>
        <v>15604.23679102771</v>
      </c>
      <c r="P231" s="17">
        <f t="shared" si="63"/>
        <v>2.4505691333264598E-3</v>
      </c>
      <c r="Q231" s="17">
        <v>2.5000000000000001E-3</v>
      </c>
      <c r="R231" s="4"/>
      <c r="S231" s="18">
        <f t="shared" si="64"/>
        <v>0</v>
      </c>
      <c r="T231" s="4"/>
      <c r="U231" s="16">
        <v>6383201.2895799996</v>
      </c>
      <c r="V231" s="16">
        <f t="shared" si="65"/>
        <v>31208.47358102724</v>
      </c>
      <c r="W231" s="17">
        <f t="shared" si="66"/>
        <v>4.8891570491396315E-3</v>
      </c>
      <c r="X231" s="17">
        <v>5.0000000000000001E-3</v>
      </c>
      <c r="Y231" s="4"/>
      <c r="Z231" s="16">
        <v>6383201.2895799996</v>
      </c>
      <c r="AA231" s="16">
        <f t="shared" si="67"/>
        <v>31208.47358102724</v>
      </c>
      <c r="AB231" s="17">
        <f t="shared" si="68"/>
        <v>4.8891570491396315E-3</v>
      </c>
      <c r="AC231" s="17">
        <v>5.0000000000000001E-3</v>
      </c>
      <c r="AD231" s="4"/>
      <c r="AE231" s="18">
        <f t="shared" si="69"/>
        <v>0</v>
      </c>
      <c r="AF231" s="4"/>
      <c r="AG231" s="16">
        <v>6367597.0527900001</v>
      </c>
      <c r="AH231" s="16">
        <f t="shared" si="70"/>
        <v>15604.23679102771</v>
      </c>
      <c r="AI231" s="17">
        <f t="shared" si="71"/>
        <v>2.4505691333264598E-3</v>
      </c>
      <c r="AJ231" s="17">
        <v>2.5000000000000001E-3</v>
      </c>
      <c r="AK231" s="4"/>
      <c r="AL231" s="16">
        <v>6367597.0527900001</v>
      </c>
      <c r="AM231" s="16">
        <f t="shared" si="72"/>
        <v>15604.23679102771</v>
      </c>
      <c r="AN231" s="17">
        <f t="shared" si="73"/>
        <v>2.4505691333264598E-3</v>
      </c>
      <c r="AO231" s="17">
        <v>2.5000000000000001E-3</v>
      </c>
      <c r="AP231" s="4"/>
      <c r="AQ231" s="18">
        <f t="shared" si="74"/>
        <v>0</v>
      </c>
      <c r="AR231" s="4"/>
      <c r="AS231" s="16">
        <v>6367597.0527900001</v>
      </c>
      <c r="AT231" s="16">
        <f t="shared" si="75"/>
        <v>15604.23679102771</v>
      </c>
      <c r="AU231" s="17">
        <f t="shared" si="76"/>
        <v>2.4505691333264598E-3</v>
      </c>
      <c r="AV231" s="17">
        <v>2.5000000000000001E-3</v>
      </c>
      <c r="AW231" s="4"/>
      <c r="AX231" s="16">
        <v>6367597.0527900001</v>
      </c>
      <c r="AY231" s="16">
        <f t="shared" si="77"/>
        <v>15604.23679102771</v>
      </c>
      <c r="AZ231" s="17">
        <f t="shared" si="78"/>
        <v>2.4505691333264598E-3</v>
      </c>
      <c r="BA231" s="17">
        <v>2.5000000000000001E-3</v>
      </c>
      <c r="BB231" s="4"/>
      <c r="BC231" s="18">
        <f t="shared" si="79"/>
        <v>0</v>
      </c>
      <c r="BD231" s="4"/>
    </row>
    <row r="232" spans="1:56" x14ac:dyDescent="0.3">
      <c r="A232" s="2">
        <v>8912611</v>
      </c>
      <c r="B232" s="2" t="s">
        <v>19</v>
      </c>
      <c r="C232" s="2">
        <v>8912611</v>
      </c>
      <c r="D232" s="2" t="s">
        <v>105</v>
      </c>
      <c r="E232" s="9">
        <v>1603845.3318400001</v>
      </c>
      <c r="G232" s="16">
        <v>1567644.649721734</v>
      </c>
      <c r="H232" s="4"/>
      <c r="I232" s="16">
        <v>1583675.4617466999</v>
      </c>
      <c r="J232" s="16">
        <f t="shared" si="60"/>
        <v>16030.812024965882</v>
      </c>
      <c r="K232" s="17">
        <f t="shared" si="61"/>
        <v>1.0122536095422512E-2</v>
      </c>
      <c r="L232" s="17">
        <v>1.1000000000000001E-2</v>
      </c>
      <c r="M232" s="4"/>
      <c r="N232" s="16">
        <v>1583675.4617467001</v>
      </c>
      <c r="O232" s="16">
        <f t="shared" si="62"/>
        <v>16030.812024966115</v>
      </c>
      <c r="P232" s="17">
        <f t="shared" si="63"/>
        <v>1.0122536095422657E-2</v>
      </c>
      <c r="Q232" s="17">
        <v>1.1000000000000001E-2</v>
      </c>
      <c r="R232" s="4"/>
      <c r="S232" s="18">
        <f t="shared" si="64"/>
        <v>0</v>
      </c>
      <c r="T232" s="4"/>
      <c r="U232" s="16">
        <v>1574931.3824484998</v>
      </c>
      <c r="V232" s="16">
        <f t="shared" si="65"/>
        <v>7286.7327267657965</v>
      </c>
      <c r="W232" s="17">
        <f t="shared" si="66"/>
        <v>4.6266985393594263E-3</v>
      </c>
      <c r="X232" s="17">
        <v>5.000000000000001E-3</v>
      </c>
      <c r="Y232" s="4"/>
      <c r="Z232" s="16">
        <v>1574931.3824485</v>
      </c>
      <c r="AA232" s="16">
        <f t="shared" si="67"/>
        <v>7286.7327267660294</v>
      </c>
      <c r="AB232" s="17">
        <f t="shared" si="68"/>
        <v>4.6266985393595738E-3</v>
      </c>
      <c r="AC232" s="17">
        <v>5.000000000000001E-3</v>
      </c>
      <c r="AD232" s="4"/>
      <c r="AE232" s="18">
        <f t="shared" si="69"/>
        <v>0</v>
      </c>
      <c r="AF232" s="4"/>
      <c r="AG232" s="16">
        <v>1582218.1151969999</v>
      </c>
      <c r="AH232" s="16">
        <f t="shared" si="70"/>
        <v>14573.465475265868</v>
      </c>
      <c r="AI232" s="17">
        <f t="shared" si="71"/>
        <v>9.2107815826968625E-3</v>
      </c>
      <c r="AJ232" s="17">
        <v>0.01</v>
      </c>
      <c r="AK232" s="4"/>
      <c r="AL232" s="16">
        <v>1582218.1151970001</v>
      </c>
      <c r="AM232" s="16">
        <f t="shared" si="72"/>
        <v>14573.465475266101</v>
      </c>
      <c r="AN232" s="17">
        <f t="shared" si="73"/>
        <v>9.2107815826970082E-3</v>
      </c>
      <c r="AO232" s="17">
        <v>0.01</v>
      </c>
      <c r="AP232" s="4"/>
      <c r="AQ232" s="18">
        <f t="shared" si="74"/>
        <v>0</v>
      </c>
      <c r="AR232" s="4"/>
      <c r="AS232" s="16">
        <v>1571288.01607425</v>
      </c>
      <c r="AT232" s="16">
        <f t="shared" si="75"/>
        <v>3643.3663525159936</v>
      </c>
      <c r="AU232" s="17">
        <f t="shared" si="76"/>
        <v>2.3187132564141118E-3</v>
      </c>
      <c r="AV232" s="17">
        <v>2.4999999999999988E-3</v>
      </c>
      <c r="AW232" s="4"/>
      <c r="AX232" s="16">
        <v>1571288.01607425</v>
      </c>
      <c r="AY232" s="16">
        <f t="shared" si="77"/>
        <v>3643.3663525159936</v>
      </c>
      <c r="AZ232" s="17">
        <f t="shared" si="78"/>
        <v>2.3187132564141118E-3</v>
      </c>
      <c r="BA232" s="17">
        <v>2.4999999999999988E-3</v>
      </c>
      <c r="BB232" s="4"/>
      <c r="BC232" s="18">
        <f t="shared" si="79"/>
        <v>0</v>
      </c>
      <c r="BD232" s="4"/>
    </row>
    <row r="233" spans="1:56" x14ac:dyDescent="0.3">
      <c r="A233" s="2">
        <v>8914001</v>
      </c>
      <c r="B233" s="2" t="s">
        <v>85</v>
      </c>
      <c r="C233" s="2">
        <v>8914001</v>
      </c>
      <c r="D233" s="2" t="s">
        <v>106</v>
      </c>
      <c r="E233" s="9">
        <v>4172456.8696400002</v>
      </c>
      <c r="G233" s="16">
        <v>4162614.8674750724</v>
      </c>
      <c r="H233" s="4"/>
      <c r="I233" s="16">
        <v>4172745.6594187501</v>
      </c>
      <c r="J233" s="16">
        <f t="shared" si="60"/>
        <v>10130.791943677701</v>
      </c>
      <c r="K233" s="17">
        <f t="shared" si="61"/>
        <v>2.427847937678734E-3</v>
      </c>
      <c r="L233" s="17">
        <v>2.5000000000000001E-3</v>
      </c>
      <c r="M233" s="4"/>
      <c r="N233" s="16">
        <v>4172745.6594187501</v>
      </c>
      <c r="O233" s="16">
        <f t="shared" si="62"/>
        <v>10130.791943677701</v>
      </c>
      <c r="P233" s="17">
        <f t="shared" si="63"/>
        <v>2.427847937678734E-3</v>
      </c>
      <c r="Q233" s="17">
        <v>2.5000000000000001E-3</v>
      </c>
      <c r="R233" s="4"/>
      <c r="S233" s="18">
        <f t="shared" si="64"/>
        <v>0</v>
      </c>
      <c r="T233" s="4"/>
      <c r="U233" s="16">
        <v>4182876.4513375</v>
      </c>
      <c r="V233" s="16">
        <f t="shared" si="65"/>
        <v>20261.583862427622</v>
      </c>
      <c r="W233" s="17">
        <f t="shared" si="66"/>
        <v>4.843935530524421E-3</v>
      </c>
      <c r="X233" s="17">
        <v>5.0000000000000001E-3</v>
      </c>
      <c r="Y233" s="4"/>
      <c r="Z233" s="16">
        <v>4182876.4513375</v>
      </c>
      <c r="AA233" s="16">
        <f t="shared" si="67"/>
        <v>20261.583862427622</v>
      </c>
      <c r="AB233" s="17">
        <f t="shared" si="68"/>
        <v>4.843935530524421E-3</v>
      </c>
      <c r="AC233" s="17">
        <v>5.0000000000000001E-3</v>
      </c>
      <c r="AD233" s="4"/>
      <c r="AE233" s="18">
        <f t="shared" si="69"/>
        <v>0</v>
      </c>
      <c r="AF233" s="4"/>
      <c r="AG233" s="16">
        <v>4172745.6594187501</v>
      </c>
      <c r="AH233" s="16">
        <f t="shared" si="70"/>
        <v>10130.791943677701</v>
      </c>
      <c r="AI233" s="17">
        <f t="shared" si="71"/>
        <v>2.427847937678734E-3</v>
      </c>
      <c r="AJ233" s="17">
        <v>2.5000000000000001E-3</v>
      </c>
      <c r="AK233" s="4"/>
      <c r="AL233" s="16">
        <v>4172745.6594187501</v>
      </c>
      <c r="AM233" s="16">
        <f t="shared" si="72"/>
        <v>10130.791943677701</v>
      </c>
      <c r="AN233" s="17">
        <f t="shared" si="73"/>
        <v>2.427847937678734E-3</v>
      </c>
      <c r="AO233" s="17">
        <v>2.5000000000000001E-3</v>
      </c>
      <c r="AP233" s="4"/>
      <c r="AQ233" s="18">
        <f t="shared" si="74"/>
        <v>0</v>
      </c>
      <c r="AR233" s="4"/>
      <c r="AS233" s="16">
        <v>4172745.6594187501</v>
      </c>
      <c r="AT233" s="16">
        <f t="shared" si="75"/>
        <v>10130.791943677701</v>
      </c>
      <c r="AU233" s="17">
        <f t="shared" si="76"/>
        <v>2.427847937678734E-3</v>
      </c>
      <c r="AV233" s="17">
        <v>2.5000000000000001E-3</v>
      </c>
      <c r="AW233" s="4"/>
      <c r="AX233" s="16">
        <v>4172745.6594187501</v>
      </c>
      <c r="AY233" s="16">
        <f t="shared" si="77"/>
        <v>10130.791943677701</v>
      </c>
      <c r="AZ233" s="17">
        <f t="shared" si="78"/>
        <v>2.427847937678734E-3</v>
      </c>
      <c r="BA233" s="17">
        <v>2.5000000000000001E-3</v>
      </c>
      <c r="BB233" s="4"/>
      <c r="BC233" s="18">
        <f t="shared" si="79"/>
        <v>0</v>
      </c>
      <c r="BD233" s="4"/>
    </row>
    <row r="234" spans="1:56" x14ac:dyDescent="0.3">
      <c r="A234" s="2">
        <v>8912203</v>
      </c>
      <c r="B234" s="2" t="s">
        <v>196</v>
      </c>
      <c r="C234" s="2">
        <v>8912203</v>
      </c>
      <c r="D234" s="2" t="s">
        <v>105</v>
      </c>
      <c r="E234" s="9">
        <v>1492227.08054</v>
      </c>
      <c r="G234" s="16">
        <v>1478824.655631453</v>
      </c>
      <c r="H234" s="4"/>
      <c r="I234" s="16">
        <v>1482245.971989</v>
      </c>
      <c r="J234" s="16">
        <f t="shared" si="60"/>
        <v>3421.3163575469516</v>
      </c>
      <c r="K234" s="17">
        <f t="shared" si="61"/>
        <v>2.3081974396975064E-3</v>
      </c>
      <c r="L234" s="17">
        <v>2.4999999999999988E-3</v>
      </c>
      <c r="M234" s="4"/>
      <c r="N234" s="16">
        <v>1482245.971989</v>
      </c>
      <c r="O234" s="16">
        <f t="shared" si="62"/>
        <v>3421.3163575469516</v>
      </c>
      <c r="P234" s="17">
        <f t="shared" si="63"/>
        <v>2.3081974396975064E-3</v>
      </c>
      <c r="Q234" s="17">
        <v>2.4999999999999988E-3</v>
      </c>
      <c r="R234" s="4"/>
      <c r="S234" s="18">
        <f t="shared" si="64"/>
        <v>0</v>
      </c>
      <c r="T234" s="4"/>
      <c r="U234" s="16">
        <v>1485667.288378</v>
      </c>
      <c r="V234" s="16">
        <f t="shared" si="65"/>
        <v>6842.6327465469949</v>
      </c>
      <c r="W234" s="17">
        <f t="shared" si="66"/>
        <v>4.6057638881027959E-3</v>
      </c>
      <c r="X234" s="17">
        <v>5.000000000000001E-3</v>
      </c>
      <c r="Y234" s="4"/>
      <c r="Z234" s="16">
        <v>1485667.288378</v>
      </c>
      <c r="AA234" s="16">
        <f t="shared" si="67"/>
        <v>6842.6327465469949</v>
      </c>
      <c r="AB234" s="17">
        <f t="shared" si="68"/>
        <v>4.6057638881027959E-3</v>
      </c>
      <c r="AC234" s="17">
        <v>5.000000000000001E-3</v>
      </c>
      <c r="AD234" s="4"/>
      <c r="AE234" s="18">
        <f t="shared" si="69"/>
        <v>0</v>
      </c>
      <c r="AF234" s="4"/>
      <c r="AG234" s="16">
        <v>1482245.971989</v>
      </c>
      <c r="AH234" s="16">
        <f t="shared" si="70"/>
        <v>3421.3163575469516</v>
      </c>
      <c r="AI234" s="17">
        <f t="shared" si="71"/>
        <v>2.3081974396975064E-3</v>
      </c>
      <c r="AJ234" s="17">
        <v>2.4999999999999988E-3</v>
      </c>
      <c r="AK234" s="4"/>
      <c r="AL234" s="16">
        <v>1482245.971989</v>
      </c>
      <c r="AM234" s="16">
        <f t="shared" si="72"/>
        <v>3421.3163575469516</v>
      </c>
      <c r="AN234" s="17">
        <f t="shared" si="73"/>
        <v>2.3081974396975064E-3</v>
      </c>
      <c r="AO234" s="17">
        <v>2.4999999999999988E-3</v>
      </c>
      <c r="AP234" s="4"/>
      <c r="AQ234" s="18">
        <f t="shared" si="74"/>
        <v>0</v>
      </c>
      <c r="AR234" s="4"/>
      <c r="AS234" s="16">
        <v>1482245.971989</v>
      </c>
      <c r="AT234" s="16">
        <f t="shared" si="75"/>
        <v>3421.3163575469516</v>
      </c>
      <c r="AU234" s="17">
        <f t="shared" si="76"/>
        <v>2.3081974396975064E-3</v>
      </c>
      <c r="AV234" s="17">
        <v>2.4999999999999996E-3</v>
      </c>
      <c r="AW234" s="4"/>
      <c r="AX234" s="16">
        <v>1482245.971989</v>
      </c>
      <c r="AY234" s="16">
        <f t="shared" si="77"/>
        <v>3421.3163575469516</v>
      </c>
      <c r="AZ234" s="17">
        <f t="shared" si="78"/>
        <v>2.3081974396975064E-3</v>
      </c>
      <c r="BA234" s="17">
        <v>2.4999999999999996E-3</v>
      </c>
      <c r="BB234" s="4"/>
      <c r="BC234" s="18">
        <f t="shared" si="79"/>
        <v>0</v>
      </c>
      <c r="BD234" s="4"/>
    </row>
    <row r="235" spans="1:56" x14ac:dyDescent="0.3">
      <c r="A235" s="2">
        <v>8912224</v>
      </c>
      <c r="B235" s="2" t="s">
        <v>198</v>
      </c>
      <c r="C235" s="2">
        <v>8912224</v>
      </c>
      <c r="D235" s="2" t="s">
        <v>105</v>
      </c>
      <c r="E235" s="9">
        <v>1031829.2056399999</v>
      </c>
      <c r="G235" s="16">
        <v>1023961.1924238757</v>
      </c>
      <c r="H235" s="4"/>
      <c r="I235" s="16">
        <v>1026245.350131</v>
      </c>
      <c r="J235" s="16">
        <f t="shared" si="60"/>
        <v>2284.1577071243664</v>
      </c>
      <c r="K235" s="17">
        <f t="shared" si="61"/>
        <v>2.2257423206183532E-3</v>
      </c>
      <c r="L235" s="17">
        <v>2.5000000000000001E-3</v>
      </c>
      <c r="M235" s="4"/>
      <c r="N235" s="16">
        <v>1026245.350131</v>
      </c>
      <c r="O235" s="16">
        <f t="shared" si="62"/>
        <v>2284.1577071243664</v>
      </c>
      <c r="P235" s="17">
        <f t="shared" si="63"/>
        <v>2.2257423206183532E-3</v>
      </c>
      <c r="Q235" s="17">
        <v>2.5000000000000001E-3</v>
      </c>
      <c r="R235" s="4"/>
      <c r="S235" s="18">
        <f t="shared" si="64"/>
        <v>0</v>
      </c>
      <c r="T235" s="4"/>
      <c r="U235" s="16">
        <v>1028529.507862</v>
      </c>
      <c r="V235" s="16">
        <f t="shared" si="65"/>
        <v>4568.3154381243512</v>
      </c>
      <c r="W235" s="17">
        <f t="shared" si="66"/>
        <v>4.4415988099558651E-3</v>
      </c>
      <c r="X235" s="17">
        <v>5.0000000000000001E-3</v>
      </c>
      <c r="Y235" s="4"/>
      <c r="Z235" s="16">
        <v>1028529.507862</v>
      </c>
      <c r="AA235" s="16">
        <f t="shared" si="67"/>
        <v>4568.3154381243512</v>
      </c>
      <c r="AB235" s="17">
        <f t="shared" si="68"/>
        <v>4.4415988099558651E-3</v>
      </c>
      <c r="AC235" s="17">
        <v>4.9999999999999992E-3</v>
      </c>
      <c r="AD235" s="4"/>
      <c r="AE235" s="18">
        <f t="shared" si="69"/>
        <v>0</v>
      </c>
      <c r="AF235" s="4"/>
      <c r="AG235" s="16">
        <v>1026245.350131</v>
      </c>
      <c r="AH235" s="16">
        <f t="shared" si="70"/>
        <v>2284.1577071243664</v>
      </c>
      <c r="AI235" s="17">
        <f t="shared" si="71"/>
        <v>2.2257423206183532E-3</v>
      </c>
      <c r="AJ235" s="17">
        <v>2.5000000000000001E-3</v>
      </c>
      <c r="AK235" s="4"/>
      <c r="AL235" s="16">
        <v>1026245.350131</v>
      </c>
      <c r="AM235" s="16">
        <f t="shared" si="72"/>
        <v>2284.1577071243664</v>
      </c>
      <c r="AN235" s="17">
        <f t="shared" si="73"/>
        <v>2.2257423206183532E-3</v>
      </c>
      <c r="AO235" s="17">
        <v>2.5000000000000001E-3</v>
      </c>
      <c r="AP235" s="4"/>
      <c r="AQ235" s="18">
        <f t="shared" si="74"/>
        <v>0</v>
      </c>
      <c r="AR235" s="4"/>
      <c r="AS235" s="16">
        <v>1026245.350131</v>
      </c>
      <c r="AT235" s="16">
        <f t="shared" si="75"/>
        <v>2284.1577071243664</v>
      </c>
      <c r="AU235" s="17">
        <f t="shared" si="76"/>
        <v>2.2257423206183532E-3</v>
      </c>
      <c r="AV235" s="17">
        <v>2.5000000000000001E-3</v>
      </c>
      <c r="AW235" s="4"/>
      <c r="AX235" s="16">
        <v>1026245.350131</v>
      </c>
      <c r="AY235" s="16">
        <f t="shared" si="77"/>
        <v>2284.1577071243664</v>
      </c>
      <c r="AZ235" s="17">
        <f t="shared" si="78"/>
        <v>2.2257423206183532E-3</v>
      </c>
      <c r="BA235" s="17">
        <v>2.5000000000000001E-3</v>
      </c>
      <c r="BB235" s="4"/>
      <c r="BC235" s="18">
        <f t="shared" si="79"/>
        <v>0</v>
      </c>
      <c r="BD235" s="4"/>
    </row>
    <row r="236" spans="1:56" x14ac:dyDescent="0.3">
      <c r="A236" s="2">
        <v>8912692</v>
      </c>
      <c r="B236" s="2" t="s">
        <v>314</v>
      </c>
      <c r="C236" s="2">
        <v>8912692</v>
      </c>
      <c r="D236" s="2" t="s">
        <v>105</v>
      </c>
      <c r="E236" s="9">
        <v>701233.62364000001</v>
      </c>
      <c r="G236" s="16">
        <v>685471.1633647253</v>
      </c>
      <c r="H236" s="4"/>
      <c r="I236" s="16">
        <v>686909.0960585</v>
      </c>
      <c r="J236" s="16">
        <f t="shared" si="60"/>
        <v>1437.9326937746955</v>
      </c>
      <c r="K236" s="17">
        <f t="shared" si="61"/>
        <v>2.0933376803795234E-3</v>
      </c>
      <c r="L236" s="17">
        <v>2.5000000000000001E-3</v>
      </c>
      <c r="M236" s="4"/>
      <c r="N236" s="16">
        <v>686909.09605849988</v>
      </c>
      <c r="O236" s="16">
        <f t="shared" si="62"/>
        <v>1437.9326937745791</v>
      </c>
      <c r="P236" s="17">
        <f t="shared" si="63"/>
        <v>2.0933376803793542E-3</v>
      </c>
      <c r="Q236" s="17">
        <v>2.5000000000000001E-3</v>
      </c>
      <c r="R236" s="4"/>
      <c r="S236" s="18">
        <f t="shared" si="64"/>
        <v>0</v>
      </c>
      <c r="T236" s="4"/>
      <c r="U236" s="16">
        <v>688347.02871699992</v>
      </c>
      <c r="V236" s="16">
        <f t="shared" si="65"/>
        <v>2875.8653522746172</v>
      </c>
      <c r="W236" s="17">
        <f t="shared" si="66"/>
        <v>4.1779294923883102E-3</v>
      </c>
      <c r="X236" s="17">
        <v>5.0000000000000001E-3</v>
      </c>
      <c r="Y236" s="4"/>
      <c r="Z236" s="16">
        <v>688347.02871699992</v>
      </c>
      <c r="AA236" s="16">
        <f t="shared" si="67"/>
        <v>2875.8653522746172</v>
      </c>
      <c r="AB236" s="17">
        <f t="shared" si="68"/>
        <v>4.1779294923883102E-3</v>
      </c>
      <c r="AC236" s="17">
        <v>4.9999999999999992E-3</v>
      </c>
      <c r="AD236" s="4"/>
      <c r="AE236" s="18">
        <f t="shared" si="69"/>
        <v>0</v>
      </c>
      <c r="AF236" s="4"/>
      <c r="AG236" s="16">
        <v>686909.0960585</v>
      </c>
      <c r="AH236" s="16">
        <f t="shared" si="70"/>
        <v>1437.9326937746955</v>
      </c>
      <c r="AI236" s="17">
        <f t="shared" si="71"/>
        <v>2.0933376803795234E-3</v>
      </c>
      <c r="AJ236" s="17">
        <v>2.5000000000000001E-3</v>
      </c>
      <c r="AK236" s="4"/>
      <c r="AL236" s="16">
        <v>686909.09605849988</v>
      </c>
      <c r="AM236" s="16">
        <f t="shared" si="72"/>
        <v>1437.9326937745791</v>
      </c>
      <c r="AN236" s="17">
        <f t="shared" si="73"/>
        <v>2.0933376803793542E-3</v>
      </c>
      <c r="AO236" s="17">
        <v>2.5000000000000001E-3</v>
      </c>
      <c r="AP236" s="4"/>
      <c r="AQ236" s="18">
        <f t="shared" si="74"/>
        <v>0</v>
      </c>
      <c r="AR236" s="4"/>
      <c r="AS236" s="16">
        <v>686909.0960585</v>
      </c>
      <c r="AT236" s="16">
        <f t="shared" si="75"/>
        <v>1437.9326937746955</v>
      </c>
      <c r="AU236" s="17">
        <f t="shared" si="76"/>
        <v>2.0933376803795234E-3</v>
      </c>
      <c r="AV236" s="17">
        <v>2.5000000000000001E-3</v>
      </c>
      <c r="AW236" s="4"/>
      <c r="AX236" s="16">
        <v>686909.09605849988</v>
      </c>
      <c r="AY236" s="16">
        <f t="shared" si="77"/>
        <v>1437.9326937745791</v>
      </c>
      <c r="AZ236" s="17">
        <f t="shared" si="78"/>
        <v>2.0933376803793542E-3</v>
      </c>
      <c r="BA236" s="17">
        <v>2.5000000000000001E-3</v>
      </c>
      <c r="BB236" s="4"/>
      <c r="BC236" s="18">
        <f t="shared" si="79"/>
        <v>0</v>
      </c>
      <c r="BD236" s="4"/>
    </row>
    <row r="237" spans="1:56" x14ac:dyDescent="0.3">
      <c r="A237" s="2">
        <v>8912865</v>
      </c>
      <c r="B237" s="2" t="s">
        <v>77</v>
      </c>
      <c r="C237" s="2">
        <v>8912865</v>
      </c>
      <c r="D237" s="2" t="s">
        <v>105</v>
      </c>
      <c r="E237" s="9">
        <v>930906.80343999993</v>
      </c>
      <c r="G237" s="16">
        <v>926411.28320538765</v>
      </c>
      <c r="H237" s="4"/>
      <c r="I237" s="16">
        <v>928451.56615800003</v>
      </c>
      <c r="J237" s="16">
        <f t="shared" si="60"/>
        <v>2040.2829526123824</v>
      </c>
      <c r="K237" s="17">
        <f t="shared" si="61"/>
        <v>2.1975114556112185E-3</v>
      </c>
      <c r="L237" s="17">
        <v>2.5000000000000001E-3</v>
      </c>
      <c r="M237" s="4"/>
      <c r="N237" s="16">
        <v>928451.56615799991</v>
      </c>
      <c r="O237" s="16">
        <f t="shared" si="62"/>
        <v>2040.2829526122659</v>
      </c>
      <c r="P237" s="17">
        <f t="shared" si="63"/>
        <v>2.1975114556110936E-3</v>
      </c>
      <c r="Q237" s="17">
        <v>2.4999999999999996E-3</v>
      </c>
      <c r="R237" s="4"/>
      <c r="S237" s="18">
        <f t="shared" si="64"/>
        <v>0</v>
      </c>
      <c r="T237" s="4"/>
      <c r="U237" s="16">
        <v>930491.849116</v>
      </c>
      <c r="V237" s="16">
        <f t="shared" si="65"/>
        <v>4080.5659106123494</v>
      </c>
      <c r="W237" s="17">
        <f t="shared" si="66"/>
        <v>4.385385981069077E-3</v>
      </c>
      <c r="X237" s="17">
        <v>5.0000000000000001E-3</v>
      </c>
      <c r="Y237" s="4"/>
      <c r="Z237" s="16">
        <v>930491.84911599988</v>
      </c>
      <c r="AA237" s="16">
        <f t="shared" si="67"/>
        <v>4080.565910612233</v>
      </c>
      <c r="AB237" s="17">
        <f t="shared" si="68"/>
        <v>4.385385981068953E-3</v>
      </c>
      <c r="AC237" s="17">
        <v>5.0000000000000001E-3</v>
      </c>
      <c r="AD237" s="4"/>
      <c r="AE237" s="18">
        <f t="shared" si="69"/>
        <v>0</v>
      </c>
      <c r="AF237" s="4"/>
      <c r="AG237" s="16">
        <v>928451.56615800003</v>
      </c>
      <c r="AH237" s="16">
        <f t="shared" si="70"/>
        <v>2040.2829526123824</v>
      </c>
      <c r="AI237" s="17">
        <f t="shared" si="71"/>
        <v>2.1975114556112185E-3</v>
      </c>
      <c r="AJ237" s="17">
        <v>2.5000000000000001E-3</v>
      </c>
      <c r="AK237" s="4"/>
      <c r="AL237" s="16">
        <v>928451.56615799991</v>
      </c>
      <c r="AM237" s="16">
        <f t="shared" si="72"/>
        <v>2040.2829526122659</v>
      </c>
      <c r="AN237" s="17">
        <f t="shared" si="73"/>
        <v>2.1975114556110936E-3</v>
      </c>
      <c r="AO237" s="17">
        <v>2.4999999999999996E-3</v>
      </c>
      <c r="AP237" s="4"/>
      <c r="AQ237" s="18">
        <f t="shared" si="74"/>
        <v>0</v>
      </c>
      <c r="AR237" s="4"/>
      <c r="AS237" s="16">
        <v>928451.56615800003</v>
      </c>
      <c r="AT237" s="16">
        <f t="shared" si="75"/>
        <v>2040.2829526123824</v>
      </c>
      <c r="AU237" s="17">
        <f t="shared" si="76"/>
        <v>2.1975114556112185E-3</v>
      </c>
      <c r="AV237" s="17">
        <v>2.5000000000000001E-3</v>
      </c>
      <c r="AW237" s="4"/>
      <c r="AX237" s="16">
        <v>928451.56615799991</v>
      </c>
      <c r="AY237" s="16">
        <f t="shared" si="77"/>
        <v>2040.2829526122659</v>
      </c>
      <c r="AZ237" s="17">
        <f t="shared" si="78"/>
        <v>2.1975114556110936E-3</v>
      </c>
      <c r="BA237" s="17">
        <v>2.4999999999999996E-3</v>
      </c>
      <c r="BB237" s="4"/>
      <c r="BC237" s="18">
        <f t="shared" si="79"/>
        <v>0</v>
      </c>
      <c r="BD237" s="4"/>
    </row>
    <row r="238" spans="1:56" x14ac:dyDescent="0.3">
      <c r="A238" s="2">
        <v>8912901</v>
      </c>
      <c r="B238" s="2" t="s">
        <v>247</v>
      </c>
      <c r="C238" s="2">
        <v>8912901</v>
      </c>
      <c r="D238" s="2" t="s">
        <v>105</v>
      </c>
      <c r="E238" s="9">
        <v>1640012.2105</v>
      </c>
      <c r="G238" s="16">
        <v>1625438.8283189514</v>
      </c>
      <c r="H238" s="4"/>
      <c r="I238" s="16">
        <v>1629226.6801207501</v>
      </c>
      <c r="J238" s="16">
        <f t="shared" si="60"/>
        <v>3787.8518017986789</v>
      </c>
      <c r="K238" s="17">
        <f t="shared" si="61"/>
        <v>2.3249384803334687E-3</v>
      </c>
      <c r="L238" s="17">
        <v>2.4999999999999988E-3</v>
      </c>
      <c r="M238" s="4"/>
      <c r="N238" s="16">
        <v>1629226.6801207501</v>
      </c>
      <c r="O238" s="16">
        <f t="shared" si="62"/>
        <v>3787.8518017986789</v>
      </c>
      <c r="P238" s="17">
        <f t="shared" si="63"/>
        <v>2.3249384803334687E-3</v>
      </c>
      <c r="Q238" s="17">
        <v>2.4999999999999988E-3</v>
      </c>
      <c r="R238" s="4"/>
      <c r="S238" s="18">
        <f t="shared" si="64"/>
        <v>0</v>
      </c>
      <c r="T238" s="4"/>
      <c r="U238" s="16">
        <v>1633014.5319415</v>
      </c>
      <c r="V238" s="16">
        <f t="shared" si="65"/>
        <v>7575.7036225486081</v>
      </c>
      <c r="W238" s="17">
        <f t="shared" si="66"/>
        <v>4.6390913702046557E-3</v>
      </c>
      <c r="X238" s="17">
        <v>5.000000000000001E-3</v>
      </c>
      <c r="Y238" s="4"/>
      <c r="Z238" s="16">
        <v>1633014.5319415003</v>
      </c>
      <c r="AA238" s="16">
        <f t="shared" si="67"/>
        <v>7575.7036225488409</v>
      </c>
      <c r="AB238" s="17">
        <f t="shared" si="68"/>
        <v>4.6390913702047979E-3</v>
      </c>
      <c r="AC238" s="17">
        <v>5.000000000000001E-3</v>
      </c>
      <c r="AD238" s="4"/>
      <c r="AE238" s="18">
        <f t="shared" si="69"/>
        <v>0</v>
      </c>
      <c r="AF238" s="4"/>
      <c r="AG238" s="16">
        <v>1629226.6801207501</v>
      </c>
      <c r="AH238" s="16">
        <f t="shared" si="70"/>
        <v>3787.8518017986789</v>
      </c>
      <c r="AI238" s="17">
        <f t="shared" si="71"/>
        <v>2.3249384803334687E-3</v>
      </c>
      <c r="AJ238" s="17">
        <v>2.4999999999999988E-3</v>
      </c>
      <c r="AK238" s="4"/>
      <c r="AL238" s="16">
        <v>1629226.6801207501</v>
      </c>
      <c r="AM238" s="16">
        <f t="shared" si="72"/>
        <v>3787.8518017986789</v>
      </c>
      <c r="AN238" s="17">
        <f t="shared" si="73"/>
        <v>2.3249384803334687E-3</v>
      </c>
      <c r="AO238" s="17">
        <v>2.4999999999999988E-3</v>
      </c>
      <c r="AP238" s="4"/>
      <c r="AQ238" s="18">
        <f t="shared" si="74"/>
        <v>0</v>
      </c>
      <c r="AR238" s="4"/>
      <c r="AS238" s="16">
        <v>1629226.6801207501</v>
      </c>
      <c r="AT238" s="16">
        <f t="shared" si="75"/>
        <v>3787.8518017986789</v>
      </c>
      <c r="AU238" s="17">
        <f t="shared" si="76"/>
        <v>2.3249384803334687E-3</v>
      </c>
      <c r="AV238" s="17">
        <v>2.5000000000000001E-3</v>
      </c>
      <c r="AW238" s="4"/>
      <c r="AX238" s="16">
        <v>1629226.6801207501</v>
      </c>
      <c r="AY238" s="16">
        <f t="shared" si="77"/>
        <v>3787.8518017986789</v>
      </c>
      <c r="AZ238" s="17">
        <f t="shared" si="78"/>
        <v>2.3249384803334687E-3</v>
      </c>
      <c r="BA238" s="17">
        <v>2.5000000000000001E-3</v>
      </c>
      <c r="BB238" s="4"/>
      <c r="BC238" s="18">
        <f t="shared" si="79"/>
        <v>0</v>
      </c>
      <c r="BD238" s="4"/>
    </row>
    <row r="239" spans="1:56" x14ac:dyDescent="0.3">
      <c r="A239" s="2">
        <v>8914329</v>
      </c>
      <c r="B239" s="2" t="s">
        <v>135</v>
      </c>
      <c r="C239" s="2">
        <v>8914329</v>
      </c>
      <c r="D239" s="2" t="s">
        <v>106</v>
      </c>
      <c r="E239" s="9">
        <v>6374633.44044</v>
      </c>
      <c r="G239" s="16">
        <v>6126691.3099999996</v>
      </c>
      <c r="H239" s="4"/>
      <c r="I239" s="16">
        <v>6141732.2925237492</v>
      </c>
      <c r="J239" s="16">
        <f t="shared" si="60"/>
        <v>15040.982523749582</v>
      </c>
      <c r="K239" s="17">
        <f t="shared" si="61"/>
        <v>2.4489804842289815E-3</v>
      </c>
      <c r="L239" s="17">
        <v>2.5000000000000005E-3</v>
      </c>
      <c r="M239" s="4"/>
      <c r="N239" s="16">
        <v>6141732.2925237492</v>
      </c>
      <c r="O239" s="16">
        <f t="shared" si="62"/>
        <v>15040.982523749582</v>
      </c>
      <c r="P239" s="17">
        <f t="shared" si="63"/>
        <v>2.4489804842289815E-3</v>
      </c>
      <c r="Q239" s="17">
        <v>2.5000000000000005E-3</v>
      </c>
      <c r="R239" s="4"/>
      <c r="S239" s="18">
        <f t="shared" si="64"/>
        <v>0</v>
      </c>
      <c r="T239" s="4"/>
      <c r="U239" s="16">
        <v>6156773.2755474998</v>
      </c>
      <c r="V239" s="16">
        <f t="shared" si="65"/>
        <v>30081.965547500178</v>
      </c>
      <c r="W239" s="17">
        <f t="shared" si="66"/>
        <v>4.8859953422314547E-3</v>
      </c>
      <c r="X239" s="17">
        <v>5.000000000000001E-3</v>
      </c>
      <c r="Y239" s="4"/>
      <c r="Z239" s="16">
        <v>6156773.2755474998</v>
      </c>
      <c r="AA239" s="16">
        <f t="shared" si="67"/>
        <v>30081.965547500178</v>
      </c>
      <c r="AB239" s="17">
        <f t="shared" si="68"/>
        <v>4.8859953422314547E-3</v>
      </c>
      <c r="AC239" s="17">
        <v>5.000000000000001E-3</v>
      </c>
      <c r="AD239" s="4"/>
      <c r="AE239" s="18">
        <f t="shared" si="69"/>
        <v>0</v>
      </c>
      <c r="AF239" s="4"/>
      <c r="AG239" s="16">
        <v>6190699</v>
      </c>
      <c r="AH239" s="16">
        <f t="shared" si="70"/>
        <v>64007.69000000041</v>
      </c>
      <c r="AI239" s="17">
        <f t="shared" si="71"/>
        <v>1.0339331632825374E-2</v>
      </c>
      <c r="AJ239" s="17">
        <v>0.01</v>
      </c>
      <c r="AK239" s="4"/>
      <c r="AL239" s="16">
        <v>6190699</v>
      </c>
      <c r="AM239" s="16">
        <f t="shared" si="72"/>
        <v>64007.69000000041</v>
      </c>
      <c r="AN239" s="17">
        <f t="shared" si="73"/>
        <v>1.0339331632825374E-2</v>
      </c>
      <c r="AO239" s="17">
        <v>0.01</v>
      </c>
      <c r="AP239" s="4"/>
      <c r="AQ239" s="18">
        <f t="shared" si="74"/>
        <v>0</v>
      </c>
      <c r="AR239" s="4"/>
      <c r="AS239" s="16">
        <v>6322416</v>
      </c>
      <c r="AT239" s="16">
        <f t="shared" si="75"/>
        <v>195724.69000000041</v>
      </c>
      <c r="AU239" s="17">
        <f t="shared" si="76"/>
        <v>3.095726222380818E-2</v>
      </c>
      <c r="AV239" s="17">
        <v>2.4999999999999988E-3</v>
      </c>
      <c r="AW239" s="4"/>
      <c r="AX239" s="16">
        <v>6322416</v>
      </c>
      <c r="AY239" s="16">
        <f t="shared" si="77"/>
        <v>195724.69000000041</v>
      </c>
      <c r="AZ239" s="17">
        <f t="shared" si="78"/>
        <v>3.095726222380818E-2</v>
      </c>
      <c r="BA239" s="17">
        <v>2.4999999999999988E-3</v>
      </c>
      <c r="BB239" s="4"/>
      <c r="BC239" s="18">
        <f t="shared" si="79"/>
        <v>0</v>
      </c>
      <c r="BD239" s="4"/>
    </row>
    <row r="240" spans="1:56" x14ac:dyDescent="0.3">
      <c r="A240" s="2">
        <v>8912030</v>
      </c>
      <c r="B240" s="2" t="s">
        <v>311</v>
      </c>
      <c r="C240" s="2">
        <v>8912030</v>
      </c>
      <c r="D240" s="2" t="s">
        <v>105</v>
      </c>
      <c r="E240" s="9">
        <v>981873.52919000003</v>
      </c>
      <c r="G240" s="16">
        <v>934422.7546947659</v>
      </c>
      <c r="H240" s="4"/>
      <c r="I240" s="16">
        <v>943488.1259017</v>
      </c>
      <c r="J240" s="16">
        <f t="shared" si="60"/>
        <v>9065.3712069340982</v>
      </c>
      <c r="K240" s="17">
        <f t="shared" si="61"/>
        <v>9.6083574960418739E-3</v>
      </c>
      <c r="L240" s="17">
        <v>1.1000000000000003E-2</v>
      </c>
      <c r="M240" s="4"/>
      <c r="N240" s="16">
        <v>943488.1259017</v>
      </c>
      <c r="O240" s="16">
        <f t="shared" si="62"/>
        <v>9065.3712069340982</v>
      </c>
      <c r="P240" s="17">
        <f t="shared" si="63"/>
        <v>9.6083574960418739E-3</v>
      </c>
      <c r="Q240" s="17">
        <v>1.1000000000000003E-2</v>
      </c>
      <c r="R240" s="4"/>
      <c r="S240" s="18">
        <f t="shared" si="64"/>
        <v>0</v>
      </c>
      <c r="T240" s="4"/>
      <c r="U240" s="16">
        <v>938543.37797350006</v>
      </c>
      <c r="V240" s="16">
        <f t="shared" si="65"/>
        <v>4120.6232787341578</v>
      </c>
      <c r="W240" s="17">
        <f t="shared" si="66"/>
        <v>4.3904452105680983E-3</v>
      </c>
      <c r="X240" s="17">
        <v>4.9999999999999975E-3</v>
      </c>
      <c r="Y240" s="4"/>
      <c r="Z240" s="16">
        <v>938543.37797350006</v>
      </c>
      <c r="AA240" s="16">
        <f t="shared" si="67"/>
        <v>4120.6232787341578</v>
      </c>
      <c r="AB240" s="17">
        <f t="shared" si="68"/>
        <v>4.3904452105680983E-3</v>
      </c>
      <c r="AC240" s="17">
        <v>4.9999999999999975E-3</v>
      </c>
      <c r="AD240" s="4"/>
      <c r="AE240" s="18">
        <f t="shared" si="69"/>
        <v>0</v>
      </c>
      <c r="AF240" s="4"/>
      <c r="AG240" s="16">
        <v>942664.00124700007</v>
      </c>
      <c r="AH240" s="16">
        <f t="shared" si="70"/>
        <v>8241.2465522341663</v>
      </c>
      <c r="AI240" s="17">
        <f t="shared" si="71"/>
        <v>8.7425069179816566E-3</v>
      </c>
      <c r="AJ240" s="17">
        <v>1.0000000000000002E-2</v>
      </c>
      <c r="AK240" s="4"/>
      <c r="AL240" s="16">
        <v>942664.00124700007</v>
      </c>
      <c r="AM240" s="16">
        <f t="shared" si="72"/>
        <v>8241.2465522341663</v>
      </c>
      <c r="AN240" s="17">
        <f t="shared" si="73"/>
        <v>8.7425069179816566E-3</v>
      </c>
      <c r="AO240" s="17">
        <v>1.0000000000000002E-2</v>
      </c>
      <c r="AP240" s="4"/>
      <c r="AQ240" s="18">
        <f t="shared" si="74"/>
        <v>0</v>
      </c>
      <c r="AR240" s="4"/>
      <c r="AS240" s="16">
        <v>936483.06633675005</v>
      </c>
      <c r="AT240" s="16">
        <f t="shared" si="75"/>
        <v>2060.3116419841535</v>
      </c>
      <c r="AU240" s="17">
        <f t="shared" si="76"/>
        <v>2.200052212415858E-3</v>
      </c>
      <c r="AV240" s="17">
        <v>2.5000000000000022E-3</v>
      </c>
      <c r="AW240" s="4"/>
      <c r="AX240" s="16">
        <v>936483.06633675005</v>
      </c>
      <c r="AY240" s="16">
        <f t="shared" si="77"/>
        <v>2060.3116419841535</v>
      </c>
      <c r="AZ240" s="17">
        <f t="shared" si="78"/>
        <v>2.200052212415858E-3</v>
      </c>
      <c r="BA240" s="17">
        <v>2.5000000000000022E-3</v>
      </c>
      <c r="BB240" s="4"/>
      <c r="BC240" s="18">
        <f t="shared" si="79"/>
        <v>0</v>
      </c>
      <c r="BD240" s="4"/>
    </row>
    <row r="241" spans="1:56" x14ac:dyDescent="0.3">
      <c r="A241" s="2">
        <v>8916905</v>
      </c>
      <c r="B241" s="2" t="s">
        <v>136</v>
      </c>
      <c r="C241" s="2">
        <v>8916905</v>
      </c>
      <c r="D241" s="2" t="s">
        <v>106</v>
      </c>
      <c r="E241" s="9">
        <v>5193157.9890400004</v>
      </c>
      <c r="G241" s="16">
        <v>5095479.9445148958</v>
      </c>
      <c r="H241" s="4"/>
      <c r="I241" s="16">
        <v>5150316.9447895009</v>
      </c>
      <c r="J241" s="16">
        <f t="shared" si="60"/>
        <v>54837.000274605118</v>
      </c>
      <c r="K241" s="17">
        <f t="shared" si="61"/>
        <v>1.0647305954652537E-2</v>
      </c>
      <c r="L241" s="17">
        <v>1.1000000000000001E-2</v>
      </c>
      <c r="M241" s="4"/>
      <c r="N241" s="16">
        <v>5150316.9447895009</v>
      </c>
      <c r="O241" s="16">
        <f t="shared" si="62"/>
        <v>54837.000274605118</v>
      </c>
      <c r="P241" s="17">
        <f t="shared" si="63"/>
        <v>1.0647305954652537E-2</v>
      </c>
      <c r="Q241" s="17">
        <v>1.1000000000000001E-2</v>
      </c>
      <c r="R241" s="4"/>
      <c r="S241" s="18">
        <f t="shared" si="64"/>
        <v>0</v>
      </c>
      <c r="T241" s="4"/>
      <c r="U241" s="16">
        <v>5120405.8537225006</v>
      </c>
      <c r="V241" s="16">
        <f t="shared" si="65"/>
        <v>24925.909207604825</v>
      </c>
      <c r="W241" s="17">
        <f t="shared" si="66"/>
        <v>4.8679557675069558E-3</v>
      </c>
      <c r="X241" s="17">
        <v>5.0000000000000001E-3</v>
      </c>
      <c r="Y241" s="4"/>
      <c r="Z241" s="16">
        <v>5120405.8537225006</v>
      </c>
      <c r="AA241" s="16">
        <f t="shared" si="67"/>
        <v>24925.909207604825</v>
      </c>
      <c r="AB241" s="17">
        <f t="shared" si="68"/>
        <v>4.8679557675069558E-3</v>
      </c>
      <c r="AC241" s="17">
        <v>5.0000000000000001E-3</v>
      </c>
      <c r="AD241" s="4"/>
      <c r="AE241" s="18">
        <f t="shared" si="69"/>
        <v>0</v>
      </c>
      <c r="AF241" s="4"/>
      <c r="AG241" s="16">
        <v>5145331.762945001</v>
      </c>
      <c r="AH241" s="16">
        <f t="shared" si="70"/>
        <v>49851.818430105224</v>
      </c>
      <c r="AI241" s="17">
        <f t="shared" si="71"/>
        <v>9.6887471453486716E-3</v>
      </c>
      <c r="AJ241" s="17">
        <v>0.01</v>
      </c>
      <c r="AK241" s="4"/>
      <c r="AL241" s="16">
        <v>5145331.762945001</v>
      </c>
      <c r="AM241" s="16">
        <f t="shared" si="72"/>
        <v>49851.818430105224</v>
      </c>
      <c r="AN241" s="17">
        <f t="shared" si="73"/>
        <v>9.6887471453486716E-3</v>
      </c>
      <c r="AO241" s="17">
        <v>0.01</v>
      </c>
      <c r="AP241" s="4"/>
      <c r="AQ241" s="18">
        <f t="shared" si="74"/>
        <v>0</v>
      </c>
      <c r="AR241" s="4"/>
      <c r="AS241" s="16">
        <v>5107942.8991112504</v>
      </c>
      <c r="AT241" s="16">
        <f t="shared" si="75"/>
        <v>12462.954596354626</v>
      </c>
      <c r="AU241" s="17">
        <f t="shared" si="76"/>
        <v>2.4399165853093425E-3</v>
      </c>
      <c r="AV241" s="17">
        <v>2.5000000000000005E-3</v>
      </c>
      <c r="AW241" s="4"/>
      <c r="AX241" s="16">
        <v>5107942.8991112504</v>
      </c>
      <c r="AY241" s="16">
        <f t="shared" si="77"/>
        <v>12462.954596354626</v>
      </c>
      <c r="AZ241" s="17">
        <f t="shared" si="78"/>
        <v>2.4399165853093425E-3</v>
      </c>
      <c r="BA241" s="17">
        <v>2.5000000000000005E-3</v>
      </c>
      <c r="BB241" s="4"/>
      <c r="BC241" s="18">
        <f t="shared" si="79"/>
        <v>0</v>
      </c>
      <c r="BD241" s="4"/>
    </row>
    <row r="242" spans="1:56" x14ac:dyDescent="0.3">
      <c r="A242" s="2">
        <v>8913031</v>
      </c>
      <c r="B242" s="2" t="s">
        <v>258</v>
      </c>
      <c r="C242" s="2">
        <v>8913031</v>
      </c>
      <c r="D242" s="2" t="s">
        <v>105</v>
      </c>
      <c r="E242" s="9">
        <v>332779.48524000001</v>
      </c>
      <c r="G242" s="16">
        <v>328012.40728920192</v>
      </c>
      <c r="H242" s="4"/>
      <c r="I242" s="16">
        <v>328556.69306825002</v>
      </c>
      <c r="J242" s="16">
        <f t="shared" si="60"/>
        <v>544.28577904810663</v>
      </c>
      <c r="K242" s="17">
        <f t="shared" si="61"/>
        <v>1.6565962299086201E-3</v>
      </c>
      <c r="L242" s="17">
        <v>2.4999999999999996E-3</v>
      </c>
      <c r="M242" s="4"/>
      <c r="N242" s="16">
        <v>328556.69306825002</v>
      </c>
      <c r="O242" s="16">
        <f t="shared" si="62"/>
        <v>544.28577904810663</v>
      </c>
      <c r="P242" s="17">
        <f t="shared" si="63"/>
        <v>1.6565962299086201E-3</v>
      </c>
      <c r="Q242" s="17">
        <v>2.5000000000000005E-3</v>
      </c>
      <c r="R242" s="4"/>
      <c r="S242" s="18">
        <f t="shared" si="64"/>
        <v>0</v>
      </c>
      <c r="T242" s="4"/>
      <c r="U242" s="16">
        <v>329100.97883650003</v>
      </c>
      <c r="V242" s="16">
        <f t="shared" si="65"/>
        <v>1088.5715472981101</v>
      </c>
      <c r="W242" s="17">
        <f t="shared" si="66"/>
        <v>3.3077128823701283E-3</v>
      </c>
      <c r="X242" s="17">
        <v>5.0000000000000001E-3</v>
      </c>
      <c r="Y242" s="4"/>
      <c r="Z242" s="16">
        <v>329100.97883650003</v>
      </c>
      <c r="AA242" s="16">
        <f t="shared" si="67"/>
        <v>1088.5715472981101</v>
      </c>
      <c r="AB242" s="17">
        <f t="shared" si="68"/>
        <v>3.3077128823701283E-3</v>
      </c>
      <c r="AC242" s="17">
        <v>4.9999999999999992E-3</v>
      </c>
      <c r="AD242" s="4"/>
      <c r="AE242" s="18">
        <f t="shared" si="69"/>
        <v>0</v>
      </c>
      <c r="AF242" s="4"/>
      <c r="AG242" s="16">
        <v>328556.69306825002</v>
      </c>
      <c r="AH242" s="16">
        <f t="shared" si="70"/>
        <v>544.28577904810663</v>
      </c>
      <c r="AI242" s="17">
        <f t="shared" si="71"/>
        <v>1.6565962299086201E-3</v>
      </c>
      <c r="AJ242" s="17">
        <v>2.4999999999999996E-3</v>
      </c>
      <c r="AK242" s="4"/>
      <c r="AL242" s="16">
        <v>328556.69306825002</v>
      </c>
      <c r="AM242" s="16">
        <f t="shared" si="72"/>
        <v>544.28577904810663</v>
      </c>
      <c r="AN242" s="17">
        <f t="shared" si="73"/>
        <v>1.6565962299086201E-3</v>
      </c>
      <c r="AO242" s="17">
        <v>2.5000000000000005E-3</v>
      </c>
      <c r="AP242" s="4"/>
      <c r="AQ242" s="18">
        <f t="shared" si="74"/>
        <v>0</v>
      </c>
      <c r="AR242" s="4"/>
      <c r="AS242" s="16">
        <v>328556.69306825002</v>
      </c>
      <c r="AT242" s="16">
        <f t="shared" si="75"/>
        <v>544.28577904810663</v>
      </c>
      <c r="AU242" s="17">
        <f t="shared" si="76"/>
        <v>1.6565962299086201E-3</v>
      </c>
      <c r="AV242" s="17">
        <v>2.4999999999999996E-3</v>
      </c>
      <c r="AW242" s="4"/>
      <c r="AX242" s="16">
        <v>328556.69306825002</v>
      </c>
      <c r="AY242" s="16">
        <f t="shared" si="77"/>
        <v>544.28577904810663</v>
      </c>
      <c r="AZ242" s="17">
        <f t="shared" si="78"/>
        <v>1.6565962299086201E-3</v>
      </c>
      <c r="BA242" s="17">
        <v>2.5000000000000005E-3</v>
      </c>
      <c r="BB242" s="4"/>
      <c r="BC242" s="18">
        <f t="shared" si="79"/>
        <v>0</v>
      </c>
      <c r="BD242" s="4"/>
    </row>
    <row r="243" spans="1:56" x14ac:dyDescent="0.3">
      <c r="A243" s="2">
        <v>8914230</v>
      </c>
      <c r="B243" s="2" t="s">
        <v>100</v>
      </c>
      <c r="C243" s="2">
        <v>8914230</v>
      </c>
      <c r="D243" s="2" t="s">
        <v>106</v>
      </c>
      <c r="E243" s="9">
        <v>3805877.6599400002</v>
      </c>
      <c r="G243" s="16">
        <v>3785711.3009506459</v>
      </c>
      <c r="H243" s="4"/>
      <c r="I243" s="16">
        <v>3794899.8340024995</v>
      </c>
      <c r="J243" s="16">
        <f t="shared" si="60"/>
        <v>9188.5330518535338</v>
      </c>
      <c r="K243" s="17">
        <f t="shared" si="61"/>
        <v>2.4212847384070062E-3</v>
      </c>
      <c r="L243" s="17">
        <v>2.5000000000000001E-3</v>
      </c>
      <c r="M243" s="4"/>
      <c r="N243" s="16">
        <v>3794899.8340024995</v>
      </c>
      <c r="O243" s="16">
        <f t="shared" si="62"/>
        <v>9188.5330518535338</v>
      </c>
      <c r="P243" s="17">
        <f t="shared" si="63"/>
        <v>2.4212847384070062E-3</v>
      </c>
      <c r="Q243" s="17">
        <v>2.5000000000000001E-3</v>
      </c>
      <c r="R243" s="4"/>
      <c r="S243" s="18">
        <f t="shared" si="64"/>
        <v>0</v>
      </c>
      <c r="T243" s="4"/>
      <c r="U243" s="16">
        <v>3804088.3670049994</v>
      </c>
      <c r="V243" s="16">
        <f t="shared" si="65"/>
        <v>18377.06605435349</v>
      </c>
      <c r="W243" s="17">
        <f t="shared" si="66"/>
        <v>4.8308725459030163E-3</v>
      </c>
      <c r="X243" s="17">
        <v>5.0000000000000001E-3</v>
      </c>
      <c r="Y243" s="4"/>
      <c r="Z243" s="16">
        <v>3804088.3670049994</v>
      </c>
      <c r="AA243" s="16">
        <f t="shared" si="67"/>
        <v>18377.06605435349</v>
      </c>
      <c r="AB243" s="17">
        <f t="shared" si="68"/>
        <v>4.8308725459030163E-3</v>
      </c>
      <c r="AC243" s="17">
        <v>5.0000000000000001E-3</v>
      </c>
      <c r="AD243" s="4"/>
      <c r="AE243" s="18">
        <f t="shared" si="69"/>
        <v>0</v>
      </c>
      <c r="AF243" s="4"/>
      <c r="AG243" s="16">
        <v>3794899.8340024995</v>
      </c>
      <c r="AH243" s="16">
        <f t="shared" si="70"/>
        <v>9188.5330518535338</v>
      </c>
      <c r="AI243" s="17">
        <f t="shared" si="71"/>
        <v>2.4212847384070062E-3</v>
      </c>
      <c r="AJ243" s="17">
        <v>2.5000000000000001E-3</v>
      </c>
      <c r="AK243" s="4"/>
      <c r="AL243" s="16">
        <v>3794899.8340024995</v>
      </c>
      <c r="AM243" s="16">
        <f t="shared" si="72"/>
        <v>9188.5330518535338</v>
      </c>
      <c r="AN243" s="17">
        <f t="shared" si="73"/>
        <v>2.4212847384070062E-3</v>
      </c>
      <c r="AO243" s="17">
        <v>2.5000000000000001E-3</v>
      </c>
      <c r="AP243" s="4"/>
      <c r="AQ243" s="18">
        <f t="shared" si="74"/>
        <v>0</v>
      </c>
      <c r="AR243" s="4"/>
      <c r="AS243" s="16">
        <v>3794899.8340024995</v>
      </c>
      <c r="AT243" s="16">
        <f t="shared" si="75"/>
        <v>9188.5330518535338</v>
      </c>
      <c r="AU243" s="17">
        <f t="shared" si="76"/>
        <v>2.4212847384070062E-3</v>
      </c>
      <c r="AV243" s="17">
        <v>2.5000000000000001E-3</v>
      </c>
      <c r="AW243" s="4"/>
      <c r="AX243" s="16">
        <v>3794899.8340024995</v>
      </c>
      <c r="AY243" s="16">
        <f t="shared" si="77"/>
        <v>9188.5330518535338</v>
      </c>
      <c r="AZ243" s="17">
        <f t="shared" si="78"/>
        <v>2.4212847384070062E-3</v>
      </c>
      <c r="BA243" s="17">
        <v>2.5000000000000001E-3</v>
      </c>
      <c r="BB243" s="4"/>
      <c r="BC243" s="18">
        <f t="shared" si="79"/>
        <v>0</v>
      </c>
      <c r="BD243" s="4"/>
    </row>
    <row r="244" spans="1:56" x14ac:dyDescent="0.3">
      <c r="A244" s="2">
        <v>8914002</v>
      </c>
      <c r="B244" s="2" t="s">
        <v>137</v>
      </c>
      <c r="C244" s="2">
        <v>8914002</v>
      </c>
      <c r="D244" s="2" t="s">
        <v>107</v>
      </c>
      <c r="E244" s="9">
        <v>3420732.0790900001</v>
      </c>
      <c r="G244" s="16">
        <v>3305242.809827243</v>
      </c>
      <c r="H244" s="4"/>
      <c r="I244" s="16">
        <v>3340333.6702632671</v>
      </c>
      <c r="J244" s="16">
        <f t="shared" si="60"/>
        <v>35090.860436024144</v>
      </c>
      <c r="K244" s="17">
        <f t="shared" si="61"/>
        <v>1.0505196157022981E-2</v>
      </c>
      <c r="L244" s="17">
        <v>1.1000000000000003E-2</v>
      </c>
      <c r="M244" s="4"/>
      <c r="N244" s="16">
        <v>3340333.6702632671</v>
      </c>
      <c r="O244" s="16">
        <f t="shared" si="62"/>
        <v>35090.860436024144</v>
      </c>
      <c r="P244" s="17">
        <f t="shared" si="63"/>
        <v>1.0505196157022981E-2</v>
      </c>
      <c r="Q244" s="17">
        <v>1.1000000000000003E-2</v>
      </c>
      <c r="R244" s="4"/>
      <c r="S244" s="18">
        <f t="shared" si="64"/>
        <v>0</v>
      </c>
      <c r="T244" s="4"/>
      <c r="U244" s="16">
        <v>3321193.2009196668</v>
      </c>
      <c r="V244" s="16">
        <f t="shared" si="65"/>
        <v>15950.391092423815</v>
      </c>
      <c r="W244" s="17">
        <f t="shared" si="66"/>
        <v>4.8026086190972013E-3</v>
      </c>
      <c r="X244" s="17">
        <v>4.9999999999999975E-3</v>
      </c>
      <c r="Y244" s="4"/>
      <c r="Z244" s="16">
        <v>3321193.2009196673</v>
      </c>
      <c r="AA244" s="16">
        <f t="shared" si="67"/>
        <v>15950.391092424281</v>
      </c>
      <c r="AB244" s="17">
        <f t="shared" si="68"/>
        <v>4.802608619097341E-3</v>
      </c>
      <c r="AC244" s="17">
        <v>4.9999999999999975E-3</v>
      </c>
      <c r="AD244" s="4"/>
      <c r="AE244" s="18">
        <f t="shared" si="69"/>
        <v>0</v>
      </c>
      <c r="AF244" s="4"/>
      <c r="AG244" s="16">
        <v>3337143.5920393337</v>
      </c>
      <c r="AH244" s="16">
        <f t="shared" si="70"/>
        <v>31900.782212090679</v>
      </c>
      <c r="AI244" s="17">
        <f t="shared" si="71"/>
        <v>9.5593076330875108E-3</v>
      </c>
      <c r="AJ244" s="17">
        <v>1.0000000000000002E-2</v>
      </c>
      <c r="AK244" s="4"/>
      <c r="AL244" s="16">
        <v>3337143.5920393337</v>
      </c>
      <c r="AM244" s="16">
        <f t="shared" si="72"/>
        <v>31900.782212090679</v>
      </c>
      <c r="AN244" s="17">
        <f t="shared" si="73"/>
        <v>9.5593076330875108E-3</v>
      </c>
      <c r="AO244" s="17">
        <v>1.0000000000000002E-2</v>
      </c>
      <c r="AP244" s="4"/>
      <c r="AQ244" s="18">
        <f t="shared" si="74"/>
        <v>0</v>
      </c>
      <c r="AR244" s="4"/>
      <c r="AS244" s="16">
        <v>3313218.0053598336</v>
      </c>
      <c r="AT244" s="16">
        <f t="shared" si="75"/>
        <v>7975.1955325906165</v>
      </c>
      <c r="AU244" s="17">
        <f t="shared" si="76"/>
        <v>2.4070844477148937E-3</v>
      </c>
      <c r="AV244" s="17">
        <v>2.5000000000000022E-3</v>
      </c>
      <c r="AW244" s="4"/>
      <c r="AX244" s="16">
        <v>3313218.0053598336</v>
      </c>
      <c r="AY244" s="16">
        <f t="shared" si="77"/>
        <v>7975.1955325906165</v>
      </c>
      <c r="AZ244" s="17">
        <f t="shared" si="78"/>
        <v>2.4070844477148937E-3</v>
      </c>
      <c r="BA244" s="17">
        <v>2.5000000000000022E-3</v>
      </c>
      <c r="BB244" s="4"/>
      <c r="BC244" s="18">
        <f t="shared" si="79"/>
        <v>0</v>
      </c>
      <c r="BD244" s="4"/>
    </row>
    <row r="245" spans="1:56" x14ac:dyDescent="0.3">
      <c r="A245" s="2">
        <v>8912180</v>
      </c>
      <c r="B245" s="2" t="s">
        <v>194</v>
      </c>
      <c r="C245" s="2">
        <v>8912180</v>
      </c>
      <c r="D245" s="2" t="s">
        <v>105</v>
      </c>
      <c r="E245" s="9">
        <v>941707.35777</v>
      </c>
      <c r="G245" s="16">
        <v>905183.78263710113</v>
      </c>
      <c r="H245" s="4"/>
      <c r="I245" s="16">
        <v>913927.52510860015</v>
      </c>
      <c r="J245" s="16">
        <f t="shared" si="60"/>
        <v>8743.7424714990193</v>
      </c>
      <c r="K245" s="17">
        <f t="shared" si="61"/>
        <v>9.5672164709778469E-3</v>
      </c>
      <c r="L245" s="17">
        <v>1.1000000000000003E-2</v>
      </c>
      <c r="M245" s="4"/>
      <c r="N245" s="16">
        <v>913927.52510860004</v>
      </c>
      <c r="O245" s="16">
        <f t="shared" si="62"/>
        <v>8743.7424714989029</v>
      </c>
      <c r="P245" s="17">
        <f t="shared" si="63"/>
        <v>9.5672164709777203E-3</v>
      </c>
      <c r="Q245" s="17">
        <v>1.1000000000000003E-2</v>
      </c>
      <c r="R245" s="4"/>
      <c r="S245" s="18">
        <f t="shared" si="64"/>
        <v>0</v>
      </c>
      <c r="T245" s="4"/>
      <c r="U245" s="16">
        <v>909158.21101300011</v>
      </c>
      <c r="V245" s="16">
        <f t="shared" si="65"/>
        <v>3974.4283758989768</v>
      </c>
      <c r="W245" s="17">
        <f t="shared" si="66"/>
        <v>4.3715475785788688E-3</v>
      </c>
      <c r="X245" s="17">
        <v>4.9999999999999975E-3</v>
      </c>
      <c r="Y245" s="4"/>
      <c r="Z245" s="16">
        <v>909158.21101300011</v>
      </c>
      <c r="AA245" s="16">
        <f t="shared" si="67"/>
        <v>3974.4283758989768</v>
      </c>
      <c r="AB245" s="17">
        <f t="shared" si="68"/>
        <v>4.3715475785788688E-3</v>
      </c>
      <c r="AC245" s="17">
        <v>4.9999999999999975E-3</v>
      </c>
      <c r="AD245" s="4"/>
      <c r="AE245" s="18">
        <f t="shared" si="69"/>
        <v>0</v>
      </c>
      <c r="AF245" s="4"/>
      <c r="AG245" s="16">
        <v>913132.63942600007</v>
      </c>
      <c r="AH245" s="16">
        <f t="shared" si="70"/>
        <v>7948.8567888989346</v>
      </c>
      <c r="AI245" s="17">
        <f t="shared" si="71"/>
        <v>8.7050406980256744E-3</v>
      </c>
      <c r="AJ245" s="17">
        <v>1.0000000000000002E-2</v>
      </c>
      <c r="AK245" s="4"/>
      <c r="AL245" s="16">
        <v>913132.63942600007</v>
      </c>
      <c r="AM245" s="16">
        <f t="shared" si="72"/>
        <v>7948.8567888989346</v>
      </c>
      <c r="AN245" s="17">
        <f t="shared" si="73"/>
        <v>8.7050406980256744E-3</v>
      </c>
      <c r="AO245" s="17">
        <v>1.0000000000000002E-2</v>
      </c>
      <c r="AP245" s="4"/>
      <c r="AQ245" s="18">
        <f t="shared" si="74"/>
        <v>0</v>
      </c>
      <c r="AR245" s="4"/>
      <c r="AS245" s="16">
        <v>907170.99680650013</v>
      </c>
      <c r="AT245" s="16">
        <f t="shared" si="75"/>
        <v>1987.2141693989979</v>
      </c>
      <c r="AU245" s="17">
        <f t="shared" si="76"/>
        <v>2.1905618415872605E-3</v>
      </c>
      <c r="AV245" s="17">
        <v>2.5000000000000022E-3</v>
      </c>
      <c r="AW245" s="4"/>
      <c r="AX245" s="16">
        <v>907170.99680650013</v>
      </c>
      <c r="AY245" s="16">
        <f t="shared" si="77"/>
        <v>1987.2141693989979</v>
      </c>
      <c r="AZ245" s="17">
        <f t="shared" si="78"/>
        <v>2.1905618415872605E-3</v>
      </c>
      <c r="BA245" s="17">
        <v>2.5000000000000022E-3</v>
      </c>
      <c r="BB245" s="4"/>
      <c r="BC245" s="18">
        <f t="shared" si="79"/>
        <v>0</v>
      </c>
      <c r="BD245" s="4"/>
    </row>
    <row r="246" spans="1:56" x14ac:dyDescent="0.3">
      <c r="A246" s="2">
        <v>8912616</v>
      </c>
      <c r="B246" s="2" t="s">
        <v>226</v>
      </c>
      <c r="C246" s="2">
        <v>8912616</v>
      </c>
      <c r="D246" s="2" t="s">
        <v>105</v>
      </c>
      <c r="E246" s="9">
        <v>1453294.3648399999</v>
      </c>
      <c r="G246" s="16">
        <v>1440673.6021345467</v>
      </c>
      <c r="H246" s="4"/>
      <c r="I246" s="16">
        <v>1443999.5408552499</v>
      </c>
      <c r="J246" s="16">
        <f t="shared" si="60"/>
        <v>3325.938720703125</v>
      </c>
      <c r="K246" s="17">
        <f t="shared" si="61"/>
        <v>2.3032823949052251E-3</v>
      </c>
      <c r="L246" s="17">
        <v>2.5000000000000001E-3</v>
      </c>
      <c r="M246" s="4"/>
      <c r="N246" s="16">
        <v>1443999.5408552501</v>
      </c>
      <c r="O246" s="16">
        <f t="shared" si="62"/>
        <v>3325.9387207033578</v>
      </c>
      <c r="P246" s="17">
        <f t="shared" si="63"/>
        <v>2.3032823949053855E-3</v>
      </c>
      <c r="Q246" s="17">
        <v>2.5000000000000001E-3</v>
      </c>
      <c r="R246" s="4"/>
      <c r="S246" s="18">
        <f t="shared" si="64"/>
        <v>0</v>
      </c>
      <c r="T246" s="4"/>
      <c r="U246" s="16">
        <v>1447325.4796104999</v>
      </c>
      <c r="V246" s="16">
        <f t="shared" si="65"/>
        <v>6651.8774759531952</v>
      </c>
      <c r="W246" s="17">
        <f t="shared" si="66"/>
        <v>4.5959789761618299E-3</v>
      </c>
      <c r="X246" s="17">
        <v>5.0000000000000001E-3</v>
      </c>
      <c r="Y246" s="4"/>
      <c r="Z246" s="16">
        <v>1447325.4796105002</v>
      </c>
      <c r="AA246" s="16">
        <f t="shared" si="67"/>
        <v>6651.8774759534281</v>
      </c>
      <c r="AB246" s="17">
        <f t="shared" si="68"/>
        <v>4.5959789761619903E-3</v>
      </c>
      <c r="AC246" s="17">
        <v>4.9999999999999992E-3</v>
      </c>
      <c r="AD246" s="4"/>
      <c r="AE246" s="18">
        <f t="shared" si="69"/>
        <v>0</v>
      </c>
      <c r="AF246" s="4"/>
      <c r="AG246" s="16">
        <v>1443999.5408552499</v>
      </c>
      <c r="AH246" s="16">
        <f t="shared" si="70"/>
        <v>3325.938720703125</v>
      </c>
      <c r="AI246" s="17">
        <f t="shared" si="71"/>
        <v>2.3032823949052251E-3</v>
      </c>
      <c r="AJ246" s="17">
        <v>2.5000000000000001E-3</v>
      </c>
      <c r="AK246" s="4"/>
      <c r="AL246" s="16">
        <v>1443999.5408552501</v>
      </c>
      <c r="AM246" s="16">
        <f t="shared" si="72"/>
        <v>3325.9387207033578</v>
      </c>
      <c r="AN246" s="17">
        <f t="shared" si="73"/>
        <v>2.3032823949053855E-3</v>
      </c>
      <c r="AO246" s="17">
        <v>2.5000000000000001E-3</v>
      </c>
      <c r="AP246" s="4"/>
      <c r="AQ246" s="18">
        <f t="shared" si="74"/>
        <v>0</v>
      </c>
      <c r="AR246" s="4"/>
      <c r="AS246" s="16">
        <v>1443999.5408552499</v>
      </c>
      <c r="AT246" s="16">
        <f t="shared" si="75"/>
        <v>3325.938720703125</v>
      </c>
      <c r="AU246" s="17">
        <f t="shared" si="76"/>
        <v>2.3032823949052251E-3</v>
      </c>
      <c r="AV246" s="17">
        <v>2.5000000000000001E-3</v>
      </c>
      <c r="AW246" s="4"/>
      <c r="AX246" s="16">
        <v>1443999.5408552501</v>
      </c>
      <c r="AY246" s="16">
        <f t="shared" si="77"/>
        <v>3325.9387207033578</v>
      </c>
      <c r="AZ246" s="17">
        <f t="shared" si="78"/>
        <v>2.3032823949053855E-3</v>
      </c>
      <c r="BA246" s="17">
        <v>2.5000000000000001E-3</v>
      </c>
      <c r="BB246" s="4"/>
      <c r="BC246" s="18">
        <f t="shared" si="79"/>
        <v>0</v>
      </c>
      <c r="BD246" s="4"/>
    </row>
    <row r="247" spans="1:56" x14ac:dyDescent="0.3">
      <c r="A247" s="2">
        <v>8912860</v>
      </c>
      <c r="B247" s="2" t="s">
        <v>317</v>
      </c>
      <c r="C247" s="2">
        <v>8912860</v>
      </c>
      <c r="D247" s="2" t="s">
        <v>105</v>
      </c>
      <c r="E247" s="9">
        <v>794871.56870000006</v>
      </c>
      <c r="G247" s="16">
        <v>766019.55366429489</v>
      </c>
      <c r="H247" s="4"/>
      <c r="I247" s="16">
        <v>773232.48969069996</v>
      </c>
      <c r="J247" s="16">
        <f t="shared" si="60"/>
        <v>7212.9360264050774</v>
      </c>
      <c r="K247" s="17">
        <f t="shared" si="61"/>
        <v>9.3282888685786054E-3</v>
      </c>
      <c r="L247" s="17">
        <v>1.0999999999999999E-2</v>
      </c>
      <c r="M247" s="4"/>
      <c r="N247" s="16">
        <v>773232.48969069996</v>
      </c>
      <c r="O247" s="16">
        <f t="shared" si="62"/>
        <v>7212.9360264050774</v>
      </c>
      <c r="P247" s="17">
        <f t="shared" si="63"/>
        <v>9.3282888685786054E-3</v>
      </c>
      <c r="Q247" s="17">
        <v>1.0999999999999999E-2</v>
      </c>
      <c r="R247" s="4"/>
      <c r="S247" s="18">
        <f t="shared" si="64"/>
        <v>0</v>
      </c>
      <c r="T247" s="4"/>
      <c r="U247" s="16">
        <v>769298.16096849996</v>
      </c>
      <c r="V247" s="16">
        <f t="shared" si="65"/>
        <v>3278.6073042050702</v>
      </c>
      <c r="W247" s="17">
        <f t="shared" si="66"/>
        <v>4.2618161209140313E-3</v>
      </c>
      <c r="X247" s="17">
        <v>4.9999999999999975E-3</v>
      </c>
      <c r="Y247" s="4"/>
      <c r="Z247" s="16">
        <v>769298.16096849996</v>
      </c>
      <c r="AA247" s="16">
        <f t="shared" si="67"/>
        <v>3278.6073042050702</v>
      </c>
      <c r="AB247" s="17">
        <f t="shared" si="68"/>
        <v>4.2618161209140313E-3</v>
      </c>
      <c r="AC247" s="17">
        <v>5.000000000000001E-3</v>
      </c>
      <c r="AD247" s="4"/>
      <c r="AE247" s="18">
        <f t="shared" si="69"/>
        <v>0</v>
      </c>
      <c r="AF247" s="4"/>
      <c r="AG247" s="16">
        <v>772576.76823699998</v>
      </c>
      <c r="AH247" s="16">
        <f t="shared" si="70"/>
        <v>6557.2145727050956</v>
      </c>
      <c r="AI247" s="17">
        <f t="shared" si="71"/>
        <v>8.4874602010988343E-3</v>
      </c>
      <c r="AJ247" s="17">
        <v>9.9999999999999985E-3</v>
      </c>
      <c r="AK247" s="4"/>
      <c r="AL247" s="16">
        <v>772576.76823699998</v>
      </c>
      <c r="AM247" s="16">
        <f t="shared" si="72"/>
        <v>6557.2145727050956</v>
      </c>
      <c r="AN247" s="17">
        <f t="shared" si="73"/>
        <v>8.4874602010988343E-3</v>
      </c>
      <c r="AO247" s="17">
        <v>9.9999999999999985E-3</v>
      </c>
      <c r="AP247" s="4"/>
      <c r="AQ247" s="18">
        <f t="shared" si="74"/>
        <v>0</v>
      </c>
      <c r="AR247" s="4"/>
      <c r="AS247" s="16">
        <v>767658.85733425</v>
      </c>
      <c r="AT247" s="16">
        <f t="shared" si="75"/>
        <v>1639.3036699551158</v>
      </c>
      <c r="AU247" s="17">
        <f t="shared" si="76"/>
        <v>2.135458549449575E-3</v>
      </c>
      <c r="AV247" s="17">
        <v>2.5000000000000022E-3</v>
      </c>
      <c r="AW247" s="4"/>
      <c r="AX247" s="16">
        <v>767658.85733425</v>
      </c>
      <c r="AY247" s="16">
        <f t="shared" si="77"/>
        <v>1639.3036699551158</v>
      </c>
      <c r="AZ247" s="17">
        <f t="shared" si="78"/>
        <v>2.135458549449575E-3</v>
      </c>
      <c r="BA247" s="17">
        <v>2.5000000000000022E-3</v>
      </c>
      <c r="BB247" s="4"/>
      <c r="BC247" s="18">
        <f t="shared" si="79"/>
        <v>0</v>
      </c>
      <c r="BD247" s="4"/>
    </row>
    <row r="248" spans="1:56" x14ac:dyDescent="0.3">
      <c r="A248" s="2">
        <v>8912013</v>
      </c>
      <c r="B248" s="2" t="s">
        <v>138</v>
      </c>
      <c r="C248" s="2">
        <v>8912013</v>
      </c>
      <c r="D248" s="2" t="s">
        <v>105</v>
      </c>
      <c r="E248" s="9">
        <v>735724.34404</v>
      </c>
      <c r="G248" s="16">
        <v>711710.30590155022</v>
      </c>
      <c r="H248" s="4"/>
      <c r="I248" s="16">
        <v>718325.84016490006</v>
      </c>
      <c r="J248" s="16">
        <f t="shared" si="60"/>
        <v>6615.5342633498367</v>
      </c>
      <c r="K248" s="17">
        <f t="shared" si="61"/>
        <v>9.2096565283397904E-3</v>
      </c>
      <c r="L248" s="17">
        <v>1.0999999999999996E-2</v>
      </c>
      <c r="M248" s="4"/>
      <c r="N248" s="16">
        <v>718325.84016490006</v>
      </c>
      <c r="O248" s="16">
        <f t="shared" si="62"/>
        <v>6615.5342633498367</v>
      </c>
      <c r="P248" s="17">
        <f t="shared" si="63"/>
        <v>9.2096565283397904E-3</v>
      </c>
      <c r="Q248" s="17">
        <v>1.0999999999999996E-2</v>
      </c>
      <c r="R248" s="4"/>
      <c r="S248" s="18">
        <f t="shared" si="64"/>
        <v>0</v>
      </c>
      <c r="T248" s="4"/>
      <c r="U248" s="16">
        <v>714717.36692950001</v>
      </c>
      <c r="V248" s="16">
        <f t="shared" si="65"/>
        <v>3007.0610279497923</v>
      </c>
      <c r="W248" s="17">
        <f t="shared" si="66"/>
        <v>4.207342884178733E-3</v>
      </c>
      <c r="X248" s="17">
        <v>5.0000000000000044E-3</v>
      </c>
      <c r="Y248" s="4"/>
      <c r="Z248" s="16">
        <v>714717.36692950001</v>
      </c>
      <c r="AA248" s="16">
        <f t="shared" si="67"/>
        <v>3007.0610279497923</v>
      </c>
      <c r="AB248" s="17">
        <f t="shared" si="68"/>
        <v>4.207342884178733E-3</v>
      </c>
      <c r="AC248" s="17">
        <v>5.0000000000000044E-3</v>
      </c>
      <c r="AD248" s="4"/>
      <c r="AE248" s="18">
        <f t="shared" si="69"/>
        <v>0</v>
      </c>
      <c r="AF248" s="4"/>
      <c r="AG248" s="16">
        <v>717724.42795899999</v>
      </c>
      <c r="AH248" s="16">
        <f t="shared" si="70"/>
        <v>6014.1220574497711</v>
      </c>
      <c r="AI248" s="17">
        <f t="shared" si="71"/>
        <v>8.37943063266244E-3</v>
      </c>
      <c r="AJ248" s="17">
        <v>9.999999999999995E-3</v>
      </c>
      <c r="AK248" s="4"/>
      <c r="AL248" s="16">
        <v>717724.42795899999</v>
      </c>
      <c r="AM248" s="16">
        <f t="shared" si="72"/>
        <v>6014.1220574497711</v>
      </c>
      <c r="AN248" s="17">
        <f t="shared" si="73"/>
        <v>8.37943063266244E-3</v>
      </c>
      <c r="AO248" s="17">
        <v>9.999999999999995E-3</v>
      </c>
      <c r="AP248" s="4"/>
      <c r="AQ248" s="18">
        <f t="shared" si="74"/>
        <v>0</v>
      </c>
      <c r="AR248" s="4"/>
      <c r="AS248" s="16">
        <v>713213.83641475008</v>
      </c>
      <c r="AT248" s="16">
        <f t="shared" si="75"/>
        <v>1503.5305131998612</v>
      </c>
      <c r="AU248" s="17">
        <f t="shared" si="76"/>
        <v>2.1081062038251371E-3</v>
      </c>
      <c r="AV248" s="17">
        <v>2.5000000000000022E-3</v>
      </c>
      <c r="AW248" s="4"/>
      <c r="AX248" s="16">
        <v>713213.83641474997</v>
      </c>
      <c r="AY248" s="16">
        <f t="shared" si="77"/>
        <v>1503.5305131997447</v>
      </c>
      <c r="AZ248" s="17">
        <f t="shared" si="78"/>
        <v>2.1081062038249745E-3</v>
      </c>
      <c r="BA248" s="17">
        <v>2.5000000000000022E-3</v>
      </c>
      <c r="BB248" s="4"/>
      <c r="BC248" s="18">
        <f t="shared" si="79"/>
        <v>0</v>
      </c>
      <c r="BD248" s="4"/>
    </row>
    <row r="249" spans="1:56" x14ac:dyDescent="0.3">
      <c r="A249" s="2">
        <v>8914000</v>
      </c>
      <c r="B249" s="2" t="s">
        <v>84</v>
      </c>
      <c r="C249" s="2">
        <v>8914000</v>
      </c>
      <c r="D249" s="2" t="s">
        <v>106</v>
      </c>
      <c r="E249" s="9">
        <v>2509268.27464</v>
      </c>
      <c r="G249" s="16">
        <v>2478443.7194620185</v>
      </c>
      <c r="H249" s="4"/>
      <c r="I249" s="16">
        <v>2484364.0835487503</v>
      </c>
      <c r="J249" s="16">
        <f t="shared" si="60"/>
        <v>5920.3640867318027</v>
      </c>
      <c r="K249" s="17">
        <f t="shared" si="61"/>
        <v>2.3830501036204619E-3</v>
      </c>
      <c r="L249" s="17">
        <v>2.4999999999999988E-3</v>
      </c>
      <c r="M249" s="4"/>
      <c r="N249" s="16">
        <v>2484364.0835487503</v>
      </c>
      <c r="O249" s="16">
        <f t="shared" si="62"/>
        <v>5920.3640867318027</v>
      </c>
      <c r="P249" s="17">
        <f t="shared" si="63"/>
        <v>2.3830501036204619E-3</v>
      </c>
      <c r="Q249" s="17">
        <v>2.4999999999999988E-3</v>
      </c>
      <c r="R249" s="4"/>
      <c r="S249" s="18">
        <f t="shared" si="64"/>
        <v>0</v>
      </c>
      <c r="T249" s="4"/>
      <c r="U249" s="16">
        <v>2490284.4475974999</v>
      </c>
      <c r="V249" s="16">
        <f t="shared" si="65"/>
        <v>11840.728135481477</v>
      </c>
      <c r="W249" s="17">
        <f t="shared" si="66"/>
        <v>4.7547693384604357E-3</v>
      </c>
      <c r="X249" s="17">
        <v>5.000000000000001E-3</v>
      </c>
      <c r="Y249" s="4"/>
      <c r="Z249" s="16">
        <v>2490284.4475974999</v>
      </c>
      <c r="AA249" s="16">
        <f t="shared" si="67"/>
        <v>11840.728135481477</v>
      </c>
      <c r="AB249" s="17">
        <f t="shared" si="68"/>
        <v>4.7547693384604357E-3</v>
      </c>
      <c r="AC249" s="17">
        <v>5.000000000000001E-3</v>
      </c>
      <c r="AD249" s="4"/>
      <c r="AE249" s="18">
        <f t="shared" si="69"/>
        <v>0</v>
      </c>
      <c r="AF249" s="4"/>
      <c r="AG249" s="16">
        <v>2484364.0835487503</v>
      </c>
      <c r="AH249" s="16">
        <f t="shared" si="70"/>
        <v>5920.3640867318027</v>
      </c>
      <c r="AI249" s="17">
        <f t="shared" si="71"/>
        <v>2.3830501036204619E-3</v>
      </c>
      <c r="AJ249" s="17">
        <v>2.4999999999999988E-3</v>
      </c>
      <c r="AK249" s="4"/>
      <c r="AL249" s="16">
        <v>2484364.0835487503</v>
      </c>
      <c r="AM249" s="16">
        <f t="shared" si="72"/>
        <v>5920.3640867318027</v>
      </c>
      <c r="AN249" s="17">
        <f t="shared" si="73"/>
        <v>2.3830501036204619E-3</v>
      </c>
      <c r="AO249" s="17">
        <v>2.4999999999999988E-3</v>
      </c>
      <c r="AP249" s="4"/>
      <c r="AQ249" s="18">
        <f t="shared" si="74"/>
        <v>0</v>
      </c>
      <c r="AR249" s="4"/>
      <c r="AS249" s="16">
        <v>2484364.0835487503</v>
      </c>
      <c r="AT249" s="16">
        <f t="shared" si="75"/>
        <v>5920.3640867318027</v>
      </c>
      <c r="AU249" s="17">
        <f t="shared" si="76"/>
        <v>2.3830501036204619E-3</v>
      </c>
      <c r="AV249" s="17">
        <v>2.4999999999999988E-3</v>
      </c>
      <c r="AW249" s="4"/>
      <c r="AX249" s="16">
        <v>2484364.0835487503</v>
      </c>
      <c r="AY249" s="16">
        <f t="shared" si="77"/>
        <v>5920.3640867318027</v>
      </c>
      <c r="AZ249" s="17">
        <f t="shared" si="78"/>
        <v>2.3830501036204619E-3</v>
      </c>
      <c r="BA249" s="17">
        <v>2.4999999999999988E-3</v>
      </c>
      <c r="BB249" s="4"/>
      <c r="BC249" s="18">
        <f t="shared" si="79"/>
        <v>0</v>
      </c>
      <c r="BD249" s="4"/>
    </row>
    <row r="250" spans="1:56" x14ac:dyDescent="0.3">
      <c r="A250" s="2">
        <v>8912933</v>
      </c>
      <c r="B250" s="2" t="s">
        <v>78</v>
      </c>
      <c r="C250" s="2">
        <v>8912933</v>
      </c>
      <c r="D250" s="2" t="s">
        <v>105</v>
      </c>
      <c r="E250" s="9">
        <v>2016696.2938480002</v>
      </c>
      <c r="G250" s="16">
        <v>2018930.4094741105</v>
      </c>
      <c r="H250" s="4"/>
      <c r="I250" s="16">
        <v>2023701.9902737504</v>
      </c>
      <c r="J250" s="16">
        <f t="shared" si="60"/>
        <v>4771.5807996399235</v>
      </c>
      <c r="K250" s="17">
        <f t="shared" si="61"/>
        <v>2.3578475598546316E-3</v>
      </c>
      <c r="L250" s="17">
        <v>2.5000000000000001E-3</v>
      </c>
      <c r="M250" s="4"/>
      <c r="N250" s="16">
        <v>2023701.9902737504</v>
      </c>
      <c r="O250" s="16">
        <f t="shared" si="62"/>
        <v>4771.5807996399235</v>
      </c>
      <c r="P250" s="17">
        <f t="shared" si="63"/>
        <v>2.3578475598546316E-3</v>
      </c>
      <c r="Q250" s="17">
        <v>2.5000000000000001E-3</v>
      </c>
      <c r="R250" s="4"/>
      <c r="S250" s="18">
        <f t="shared" si="64"/>
        <v>0</v>
      </c>
      <c r="T250" s="4"/>
      <c r="U250" s="16">
        <v>2028473.5710475005</v>
      </c>
      <c r="V250" s="16">
        <f t="shared" si="65"/>
        <v>9543.1615733900107</v>
      </c>
      <c r="W250" s="17">
        <f t="shared" si="66"/>
        <v>4.7046023717538191E-3</v>
      </c>
      <c r="X250" s="17">
        <v>5.0000000000000001E-3</v>
      </c>
      <c r="Y250" s="4"/>
      <c r="Z250" s="16">
        <v>2028473.5710475002</v>
      </c>
      <c r="AA250" s="16">
        <f t="shared" si="67"/>
        <v>9543.1615733897779</v>
      </c>
      <c r="AB250" s="17">
        <f t="shared" si="68"/>
        <v>4.7046023717537055E-3</v>
      </c>
      <c r="AC250" s="17">
        <v>5.000000000000001E-3</v>
      </c>
      <c r="AD250" s="4"/>
      <c r="AE250" s="18">
        <f t="shared" si="69"/>
        <v>0</v>
      </c>
      <c r="AF250" s="4"/>
      <c r="AG250" s="16">
        <v>2023701.9902737504</v>
      </c>
      <c r="AH250" s="16">
        <f t="shared" si="70"/>
        <v>4771.5807996399235</v>
      </c>
      <c r="AI250" s="17">
        <f t="shared" si="71"/>
        <v>2.3578475598546316E-3</v>
      </c>
      <c r="AJ250" s="17">
        <v>2.5000000000000001E-3</v>
      </c>
      <c r="AK250" s="4"/>
      <c r="AL250" s="16">
        <v>2023701.9902737504</v>
      </c>
      <c r="AM250" s="16">
        <f t="shared" si="72"/>
        <v>4771.5807996399235</v>
      </c>
      <c r="AN250" s="17">
        <f t="shared" si="73"/>
        <v>2.3578475598546316E-3</v>
      </c>
      <c r="AO250" s="17">
        <v>2.5000000000000001E-3</v>
      </c>
      <c r="AP250" s="4"/>
      <c r="AQ250" s="18">
        <f t="shared" si="74"/>
        <v>0</v>
      </c>
      <c r="AR250" s="4"/>
      <c r="AS250" s="16">
        <v>2023701.9902737504</v>
      </c>
      <c r="AT250" s="16">
        <f t="shared" si="75"/>
        <v>4771.5807996399235</v>
      </c>
      <c r="AU250" s="17">
        <f t="shared" si="76"/>
        <v>2.3578475598546316E-3</v>
      </c>
      <c r="AV250" s="17">
        <v>2.5000000000000001E-3</v>
      </c>
      <c r="AW250" s="4"/>
      <c r="AX250" s="16">
        <v>2023701.9902737504</v>
      </c>
      <c r="AY250" s="16">
        <f t="shared" si="77"/>
        <v>4771.5807996399235</v>
      </c>
      <c r="AZ250" s="17">
        <f t="shared" si="78"/>
        <v>2.3578475598546316E-3</v>
      </c>
      <c r="BA250" s="17">
        <v>2.5000000000000001E-3</v>
      </c>
      <c r="BB250" s="4"/>
      <c r="BC250" s="18">
        <f t="shared" si="79"/>
        <v>0</v>
      </c>
      <c r="BD250" s="4"/>
    </row>
    <row r="251" spans="1:56" x14ac:dyDescent="0.3">
      <c r="A251" s="2">
        <v>8913331</v>
      </c>
      <c r="B251" s="2" t="s">
        <v>284</v>
      </c>
      <c r="C251" s="2">
        <v>8913331</v>
      </c>
      <c r="D251" s="2" t="s">
        <v>105</v>
      </c>
      <c r="E251" s="9">
        <v>990210.30774000008</v>
      </c>
      <c r="G251" s="16">
        <v>979659.19621846941</v>
      </c>
      <c r="H251" s="4"/>
      <c r="I251" s="16">
        <v>981832.59894050006</v>
      </c>
      <c r="J251" s="16">
        <f t="shared" si="60"/>
        <v>2173.4027220306452</v>
      </c>
      <c r="K251" s="17">
        <f t="shared" si="61"/>
        <v>2.2136184155791667E-3</v>
      </c>
      <c r="L251" s="17">
        <v>2.5000000000000022E-3</v>
      </c>
      <c r="M251" s="4"/>
      <c r="N251" s="16">
        <v>981832.59894050006</v>
      </c>
      <c r="O251" s="16">
        <f t="shared" si="62"/>
        <v>2173.4027220306452</v>
      </c>
      <c r="P251" s="17">
        <f t="shared" si="63"/>
        <v>2.2136184155791667E-3</v>
      </c>
      <c r="Q251" s="17">
        <v>2.5000000000000022E-3</v>
      </c>
      <c r="R251" s="4"/>
      <c r="S251" s="18">
        <f t="shared" si="64"/>
        <v>0</v>
      </c>
      <c r="T251" s="4"/>
      <c r="U251" s="16">
        <v>984006.00168099999</v>
      </c>
      <c r="V251" s="16">
        <f t="shared" si="65"/>
        <v>4346.8054625305813</v>
      </c>
      <c r="W251" s="17">
        <f t="shared" si="66"/>
        <v>4.4174582828812366E-3</v>
      </c>
      <c r="X251" s="17">
        <v>5.0000000000000044E-3</v>
      </c>
      <c r="Y251" s="4"/>
      <c r="Z251" s="16">
        <v>984006.00168100011</v>
      </c>
      <c r="AA251" s="16">
        <f t="shared" si="67"/>
        <v>4346.8054625306977</v>
      </c>
      <c r="AB251" s="17">
        <f t="shared" si="68"/>
        <v>4.4174582828813546E-3</v>
      </c>
      <c r="AC251" s="17">
        <v>5.0000000000000044E-3</v>
      </c>
      <c r="AD251" s="4"/>
      <c r="AE251" s="18">
        <f t="shared" si="69"/>
        <v>0</v>
      </c>
      <c r="AF251" s="4"/>
      <c r="AG251" s="16">
        <v>981832.59894050006</v>
      </c>
      <c r="AH251" s="16">
        <f t="shared" si="70"/>
        <v>2173.4027220306452</v>
      </c>
      <c r="AI251" s="17">
        <f t="shared" si="71"/>
        <v>2.2136184155791667E-3</v>
      </c>
      <c r="AJ251" s="17">
        <v>2.5000000000000022E-3</v>
      </c>
      <c r="AK251" s="4"/>
      <c r="AL251" s="16">
        <v>981832.59894050006</v>
      </c>
      <c r="AM251" s="16">
        <f t="shared" si="72"/>
        <v>2173.4027220306452</v>
      </c>
      <c r="AN251" s="17">
        <f t="shared" si="73"/>
        <v>2.2136184155791667E-3</v>
      </c>
      <c r="AO251" s="17">
        <v>2.5000000000000022E-3</v>
      </c>
      <c r="AP251" s="4"/>
      <c r="AQ251" s="18">
        <f t="shared" si="74"/>
        <v>0</v>
      </c>
      <c r="AR251" s="4"/>
      <c r="AS251" s="16">
        <v>981832.59894050006</v>
      </c>
      <c r="AT251" s="16">
        <f t="shared" si="75"/>
        <v>2173.4027220306452</v>
      </c>
      <c r="AU251" s="17">
        <f t="shared" si="76"/>
        <v>2.2136184155791667E-3</v>
      </c>
      <c r="AV251" s="17">
        <v>2.5000000000000022E-3</v>
      </c>
      <c r="AW251" s="4"/>
      <c r="AX251" s="16">
        <v>981832.59894050006</v>
      </c>
      <c r="AY251" s="16">
        <f t="shared" si="77"/>
        <v>2173.4027220306452</v>
      </c>
      <c r="AZ251" s="17">
        <f t="shared" si="78"/>
        <v>2.2136184155791667E-3</v>
      </c>
      <c r="BA251" s="17">
        <v>2.5000000000000022E-3</v>
      </c>
      <c r="BB251" s="4"/>
      <c r="BC251" s="18">
        <f t="shared" si="79"/>
        <v>0</v>
      </c>
      <c r="BD251" s="4"/>
    </row>
    <row r="252" spans="1:56" x14ac:dyDescent="0.3">
      <c r="A252" s="2">
        <v>8913008</v>
      </c>
      <c r="B252" s="2" t="s">
        <v>256</v>
      </c>
      <c r="C252" s="2">
        <v>8913008</v>
      </c>
      <c r="D252" s="2" t="s">
        <v>105</v>
      </c>
      <c r="E252" s="9">
        <v>1161804.3853399998</v>
      </c>
      <c r="G252" s="16">
        <v>1152213.3788247437</v>
      </c>
      <c r="H252" s="4"/>
      <c r="I252" s="16">
        <v>1154818.1669969999</v>
      </c>
      <c r="J252" s="16">
        <f t="shared" si="60"/>
        <v>2604.7881722562015</v>
      </c>
      <c r="K252" s="17">
        <f t="shared" si="61"/>
        <v>2.2555829538339505E-3</v>
      </c>
      <c r="L252" s="17">
        <v>2.5000000000000005E-3</v>
      </c>
      <c r="M252" s="4"/>
      <c r="N252" s="16">
        <v>1154818.1669969999</v>
      </c>
      <c r="O252" s="16">
        <f t="shared" si="62"/>
        <v>2604.7881722562015</v>
      </c>
      <c r="P252" s="17">
        <f t="shared" si="63"/>
        <v>2.2555829538339505E-3</v>
      </c>
      <c r="Q252" s="17">
        <v>2.5000000000000005E-3</v>
      </c>
      <c r="R252" s="4"/>
      <c r="S252" s="18">
        <f t="shared" si="64"/>
        <v>0</v>
      </c>
      <c r="T252" s="4"/>
      <c r="U252" s="16">
        <v>1157422.9551939999</v>
      </c>
      <c r="V252" s="16">
        <f t="shared" si="65"/>
        <v>5209.5763692562468</v>
      </c>
      <c r="W252" s="17">
        <f t="shared" si="66"/>
        <v>4.5010135196282249E-3</v>
      </c>
      <c r="X252" s="17">
        <v>5.000000000000001E-3</v>
      </c>
      <c r="Y252" s="4"/>
      <c r="Z252" s="16">
        <v>1157422.9551939999</v>
      </c>
      <c r="AA252" s="16">
        <f t="shared" si="67"/>
        <v>5209.5763692562468</v>
      </c>
      <c r="AB252" s="17">
        <f t="shared" si="68"/>
        <v>4.5010135196282249E-3</v>
      </c>
      <c r="AC252" s="17">
        <v>4.9999999999999992E-3</v>
      </c>
      <c r="AD252" s="4"/>
      <c r="AE252" s="18">
        <f t="shared" si="69"/>
        <v>0</v>
      </c>
      <c r="AF252" s="4"/>
      <c r="AG252" s="16">
        <v>1154818.1669969999</v>
      </c>
      <c r="AH252" s="16">
        <f t="shared" si="70"/>
        <v>2604.7881722562015</v>
      </c>
      <c r="AI252" s="17">
        <f t="shared" si="71"/>
        <v>2.2555829538339505E-3</v>
      </c>
      <c r="AJ252" s="17">
        <v>2.5000000000000005E-3</v>
      </c>
      <c r="AK252" s="4"/>
      <c r="AL252" s="16">
        <v>1154818.1669969999</v>
      </c>
      <c r="AM252" s="16">
        <f t="shared" si="72"/>
        <v>2604.7881722562015</v>
      </c>
      <c r="AN252" s="17">
        <f t="shared" si="73"/>
        <v>2.2555829538339505E-3</v>
      </c>
      <c r="AO252" s="17">
        <v>2.5000000000000005E-3</v>
      </c>
      <c r="AP252" s="4"/>
      <c r="AQ252" s="18">
        <f t="shared" si="74"/>
        <v>0</v>
      </c>
      <c r="AR252" s="4"/>
      <c r="AS252" s="16">
        <v>1154818.1669969999</v>
      </c>
      <c r="AT252" s="16">
        <f t="shared" si="75"/>
        <v>2604.7881722562015</v>
      </c>
      <c r="AU252" s="17">
        <f t="shared" si="76"/>
        <v>2.2555829538339505E-3</v>
      </c>
      <c r="AV252" s="17">
        <v>2.5000000000000005E-3</v>
      </c>
      <c r="AW252" s="4"/>
      <c r="AX252" s="16">
        <v>1154818.1669969999</v>
      </c>
      <c r="AY252" s="16">
        <f t="shared" si="77"/>
        <v>2604.7881722562015</v>
      </c>
      <c r="AZ252" s="17">
        <f t="shared" si="78"/>
        <v>2.2555829538339505E-3</v>
      </c>
      <c r="BA252" s="17">
        <v>2.5000000000000005E-3</v>
      </c>
      <c r="BB252" s="4"/>
      <c r="BC252" s="18">
        <f t="shared" si="79"/>
        <v>0</v>
      </c>
      <c r="BD252" s="4"/>
    </row>
    <row r="253" spans="1:56" x14ac:dyDescent="0.3">
      <c r="A253" s="2">
        <v>8913496</v>
      </c>
      <c r="B253" s="2" t="s">
        <v>289</v>
      </c>
      <c r="C253" s="2">
        <v>8913496</v>
      </c>
      <c r="D253" s="2" t="s">
        <v>105</v>
      </c>
      <c r="E253" s="9">
        <v>806734.66463999997</v>
      </c>
      <c r="G253" s="16">
        <v>804906.96685578779</v>
      </c>
      <c r="H253" s="4"/>
      <c r="I253" s="16">
        <v>806643.48906725005</v>
      </c>
      <c r="J253" s="16">
        <f t="shared" si="60"/>
        <v>1736.5222114622593</v>
      </c>
      <c r="K253" s="17">
        <f t="shared" si="61"/>
        <v>2.1527753400331297E-3</v>
      </c>
      <c r="L253" s="17">
        <v>2.5000000000000001E-3</v>
      </c>
      <c r="M253" s="4"/>
      <c r="N253" s="16">
        <v>806643.48906724993</v>
      </c>
      <c r="O253" s="16">
        <f t="shared" si="62"/>
        <v>1736.5222114621429</v>
      </c>
      <c r="P253" s="17">
        <f t="shared" si="63"/>
        <v>2.1527753400329857E-3</v>
      </c>
      <c r="Q253" s="17">
        <v>2.4999999999999996E-3</v>
      </c>
      <c r="R253" s="4"/>
      <c r="S253" s="18">
        <f t="shared" si="64"/>
        <v>0</v>
      </c>
      <c r="T253" s="4"/>
      <c r="U253" s="16">
        <v>808380.01123449998</v>
      </c>
      <c r="V253" s="16">
        <f t="shared" si="65"/>
        <v>3473.0443787121912</v>
      </c>
      <c r="W253" s="17">
        <f t="shared" si="66"/>
        <v>4.296301653239059E-3</v>
      </c>
      <c r="X253" s="17">
        <v>5.0000000000000001E-3</v>
      </c>
      <c r="Y253" s="4"/>
      <c r="Z253" s="16">
        <v>808380.01123449998</v>
      </c>
      <c r="AA253" s="16">
        <f t="shared" si="67"/>
        <v>3473.0443787121912</v>
      </c>
      <c r="AB253" s="17">
        <f t="shared" si="68"/>
        <v>4.296301653239059E-3</v>
      </c>
      <c r="AC253" s="17">
        <v>5.0000000000000001E-3</v>
      </c>
      <c r="AD253" s="4"/>
      <c r="AE253" s="18">
        <f t="shared" si="69"/>
        <v>0</v>
      </c>
      <c r="AF253" s="4"/>
      <c r="AG253" s="16">
        <v>806643.48906725005</v>
      </c>
      <c r="AH253" s="16">
        <f t="shared" si="70"/>
        <v>1736.5222114622593</v>
      </c>
      <c r="AI253" s="17">
        <f t="shared" si="71"/>
        <v>2.1527753400331297E-3</v>
      </c>
      <c r="AJ253" s="17">
        <v>2.5000000000000001E-3</v>
      </c>
      <c r="AK253" s="4"/>
      <c r="AL253" s="16">
        <v>806643.48906724993</v>
      </c>
      <c r="AM253" s="16">
        <f t="shared" si="72"/>
        <v>1736.5222114621429</v>
      </c>
      <c r="AN253" s="17">
        <f t="shared" si="73"/>
        <v>2.1527753400329857E-3</v>
      </c>
      <c r="AO253" s="17">
        <v>2.4999999999999996E-3</v>
      </c>
      <c r="AP253" s="4"/>
      <c r="AQ253" s="18">
        <f t="shared" si="74"/>
        <v>0</v>
      </c>
      <c r="AR253" s="4"/>
      <c r="AS253" s="16">
        <v>806643.48906725005</v>
      </c>
      <c r="AT253" s="16">
        <f t="shared" si="75"/>
        <v>1736.5222114622593</v>
      </c>
      <c r="AU253" s="17">
        <f t="shared" si="76"/>
        <v>2.1527753400331297E-3</v>
      </c>
      <c r="AV253" s="17">
        <v>2.5000000000000001E-3</v>
      </c>
      <c r="AW253" s="4"/>
      <c r="AX253" s="16">
        <v>806643.48906724993</v>
      </c>
      <c r="AY253" s="16">
        <f t="shared" si="77"/>
        <v>1736.5222114621429</v>
      </c>
      <c r="AZ253" s="17">
        <f t="shared" si="78"/>
        <v>2.1527753400329857E-3</v>
      </c>
      <c r="BA253" s="17">
        <v>2.4999999999999996E-3</v>
      </c>
      <c r="BB253" s="4"/>
      <c r="BC253" s="18">
        <f t="shared" si="79"/>
        <v>0</v>
      </c>
      <c r="BD253" s="4"/>
    </row>
    <row r="254" spans="1:56" x14ac:dyDescent="0.3">
      <c r="A254" s="2">
        <v>8912002</v>
      </c>
      <c r="B254" s="2" t="s">
        <v>0</v>
      </c>
      <c r="C254" s="2">
        <v>8912002</v>
      </c>
      <c r="D254" s="2" t="s">
        <v>105</v>
      </c>
      <c r="E254" s="9">
        <v>1550470.28724</v>
      </c>
      <c r="G254" s="16">
        <v>1518180.1630190685</v>
      </c>
      <c r="H254" s="4"/>
      <c r="I254" s="16">
        <v>1526222.8712240923</v>
      </c>
      <c r="J254" s="16">
        <f t="shared" si="60"/>
        <v>8042.7082050237805</v>
      </c>
      <c r="K254" s="17">
        <f t="shared" si="61"/>
        <v>5.2696813530079024E-3</v>
      </c>
      <c r="L254" s="17">
        <v>5.7126292290097446E-3</v>
      </c>
      <c r="M254" s="4"/>
      <c r="N254" s="16">
        <v>1521699.8681574999</v>
      </c>
      <c r="O254" s="16">
        <f t="shared" si="62"/>
        <v>3519.7051384313963</v>
      </c>
      <c r="P254" s="17">
        <f t="shared" si="63"/>
        <v>2.3130087687351351E-3</v>
      </c>
      <c r="Q254" s="17">
        <v>2.5000000000000001E-3</v>
      </c>
      <c r="R254" s="4"/>
      <c r="S254" s="18">
        <f t="shared" si="64"/>
        <v>-4523.0030665923841</v>
      </c>
      <c r="T254" s="4"/>
      <c r="U254" s="16">
        <v>1525219.5733149999</v>
      </c>
      <c r="V254" s="16">
        <f t="shared" si="65"/>
        <v>7039.4102959313896</v>
      </c>
      <c r="W254" s="17">
        <f t="shared" si="66"/>
        <v>4.615342222911243E-3</v>
      </c>
      <c r="X254" s="17">
        <v>5.0000000000000001E-3</v>
      </c>
      <c r="Y254" s="4"/>
      <c r="Z254" s="16">
        <v>1525219.5733149999</v>
      </c>
      <c r="AA254" s="16">
        <f t="shared" si="67"/>
        <v>7039.4102959313896</v>
      </c>
      <c r="AB254" s="17">
        <f t="shared" si="68"/>
        <v>4.615342222911243E-3</v>
      </c>
      <c r="AC254" s="17">
        <v>5.0000000000000001E-3</v>
      </c>
      <c r="AD254" s="4"/>
      <c r="AE254" s="18">
        <f t="shared" si="69"/>
        <v>0</v>
      </c>
      <c r="AF254" s="4"/>
      <c r="AG254" s="16">
        <v>1526222.8712240923</v>
      </c>
      <c r="AH254" s="16">
        <f t="shared" si="70"/>
        <v>8042.7082050237805</v>
      </c>
      <c r="AI254" s="17">
        <f t="shared" si="71"/>
        <v>5.2696813530079024E-3</v>
      </c>
      <c r="AJ254" s="17">
        <v>5.7126292290097446E-3</v>
      </c>
      <c r="AK254" s="4"/>
      <c r="AL254" s="16">
        <v>1521699.8681574999</v>
      </c>
      <c r="AM254" s="16">
        <f t="shared" si="72"/>
        <v>3519.7051384313963</v>
      </c>
      <c r="AN254" s="17">
        <f t="shared" si="73"/>
        <v>2.3130087687351351E-3</v>
      </c>
      <c r="AO254" s="17">
        <v>2.5000000000000001E-3</v>
      </c>
      <c r="AP254" s="4"/>
      <c r="AQ254" s="18">
        <f t="shared" si="74"/>
        <v>-4523.0030665923841</v>
      </c>
      <c r="AR254" s="4"/>
      <c r="AS254" s="16">
        <v>1521699.8681574999</v>
      </c>
      <c r="AT254" s="16">
        <f t="shared" si="75"/>
        <v>3519.7051384313963</v>
      </c>
      <c r="AU254" s="17">
        <f t="shared" si="76"/>
        <v>2.3130087687351351E-3</v>
      </c>
      <c r="AV254" s="17">
        <v>2.5000000000000001E-3</v>
      </c>
      <c r="AW254" s="4"/>
      <c r="AX254" s="16">
        <v>1521699.8681574999</v>
      </c>
      <c r="AY254" s="16">
        <f t="shared" si="77"/>
        <v>3519.7051384313963</v>
      </c>
      <c r="AZ254" s="17">
        <f t="shared" si="78"/>
        <v>2.3130087687351351E-3</v>
      </c>
      <c r="BA254" s="17">
        <v>2.5000000000000001E-3</v>
      </c>
      <c r="BB254" s="4"/>
      <c r="BC254" s="18">
        <f t="shared" si="79"/>
        <v>0</v>
      </c>
      <c r="BD254" s="4"/>
    </row>
    <row r="255" spans="1:56" x14ac:dyDescent="0.3">
      <c r="A255" s="2">
        <v>8913765</v>
      </c>
      <c r="B255" s="2" t="s">
        <v>322</v>
      </c>
      <c r="C255" s="2">
        <v>8913765</v>
      </c>
      <c r="D255" s="2" t="s">
        <v>105</v>
      </c>
      <c r="E255" s="9">
        <v>1456604.784</v>
      </c>
      <c r="G255" s="16">
        <v>1424117.8446646302</v>
      </c>
      <c r="H255" s="4"/>
      <c r="I255" s="16">
        <v>1427402.39406175</v>
      </c>
      <c r="J255" s="16">
        <f t="shared" si="60"/>
        <v>3284.5493971197866</v>
      </c>
      <c r="K255" s="17">
        <f t="shared" si="61"/>
        <v>2.3010675971849993E-3</v>
      </c>
      <c r="L255" s="17">
        <v>2.5000000000000022E-3</v>
      </c>
      <c r="M255" s="4"/>
      <c r="N255" s="16">
        <v>1427402.39406175</v>
      </c>
      <c r="O255" s="16">
        <f t="shared" si="62"/>
        <v>3284.5493971197866</v>
      </c>
      <c r="P255" s="17">
        <f t="shared" si="63"/>
        <v>2.3010675971849993E-3</v>
      </c>
      <c r="Q255" s="17">
        <v>2.5000000000000022E-3</v>
      </c>
      <c r="R255" s="4"/>
      <c r="S255" s="18">
        <f t="shared" si="64"/>
        <v>0</v>
      </c>
      <c r="T255" s="4"/>
      <c r="U255" s="16">
        <v>1430686.9434235001</v>
      </c>
      <c r="V255" s="16">
        <f t="shared" si="65"/>
        <v>6569.0987588698044</v>
      </c>
      <c r="W255" s="17">
        <f t="shared" si="66"/>
        <v>4.5915696575454627E-3</v>
      </c>
      <c r="X255" s="17">
        <v>4.9999999999999975E-3</v>
      </c>
      <c r="Y255" s="4"/>
      <c r="Z255" s="16">
        <v>1430686.9434235001</v>
      </c>
      <c r="AA255" s="16">
        <f t="shared" si="67"/>
        <v>6569.0987588698044</v>
      </c>
      <c r="AB255" s="17">
        <f t="shared" si="68"/>
        <v>4.5915696575454627E-3</v>
      </c>
      <c r="AC255" s="17">
        <v>4.9999999999999975E-3</v>
      </c>
      <c r="AD255" s="4"/>
      <c r="AE255" s="18">
        <f t="shared" si="69"/>
        <v>0</v>
      </c>
      <c r="AF255" s="4"/>
      <c r="AG255" s="16">
        <v>1427402.39406175</v>
      </c>
      <c r="AH255" s="16">
        <f t="shared" si="70"/>
        <v>3284.5493971197866</v>
      </c>
      <c r="AI255" s="17">
        <f t="shared" si="71"/>
        <v>2.3010675971849993E-3</v>
      </c>
      <c r="AJ255" s="17">
        <v>2.5000000000000005E-3</v>
      </c>
      <c r="AK255" s="4"/>
      <c r="AL255" s="16">
        <v>1427402.39406175</v>
      </c>
      <c r="AM255" s="16">
        <f t="shared" si="72"/>
        <v>3284.5493971197866</v>
      </c>
      <c r="AN255" s="17">
        <f t="shared" si="73"/>
        <v>2.3010675971849993E-3</v>
      </c>
      <c r="AO255" s="17">
        <v>2.5000000000000005E-3</v>
      </c>
      <c r="AP255" s="4"/>
      <c r="AQ255" s="18">
        <f t="shared" si="74"/>
        <v>0</v>
      </c>
      <c r="AR255" s="4"/>
      <c r="AS255" s="16">
        <v>1452500</v>
      </c>
      <c r="AT255" s="16">
        <f t="shared" si="75"/>
        <v>28382.155335369753</v>
      </c>
      <c r="AU255" s="17">
        <f t="shared" si="76"/>
        <v>1.9540210213679691E-2</v>
      </c>
      <c r="AV255" s="17">
        <v>2.4999999999999988E-3</v>
      </c>
      <c r="AW255" s="4"/>
      <c r="AX255" s="16">
        <v>1452500</v>
      </c>
      <c r="AY255" s="16">
        <f t="shared" si="77"/>
        <v>28382.155335369753</v>
      </c>
      <c r="AZ255" s="17">
        <f t="shared" si="78"/>
        <v>1.9540210213679691E-2</v>
      </c>
      <c r="BA255" s="17">
        <v>2.4999999999999988E-3</v>
      </c>
      <c r="BB255" s="4"/>
      <c r="BC255" s="18">
        <f t="shared" si="79"/>
        <v>0</v>
      </c>
      <c r="BD255" s="4"/>
    </row>
    <row r="256" spans="1:56" x14ac:dyDescent="0.3">
      <c r="A256" s="2">
        <v>8913004</v>
      </c>
      <c r="B256" s="2" t="s">
        <v>255</v>
      </c>
      <c r="C256" s="2">
        <v>8913004</v>
      </c>
      <c r="D256" s="2" t="s">
        <v>105</v>
      </c>
      <c r="E256" s="9">
        <v>857579.23554000002</v>
      </c>
      <c r="G256" s="16">
        <v>856535.86633190245</v>
      </c>
      <c r="H256" s="4"/>
      <c r="I256" s="16">
        <v>858401.46071575</v>
      </c>
      <c r="J256" s="16">
        <f t="shared" si="60"/>
        <v>1865.5943838475505</v>
      </c>
      <c r="K256" s="17">
        <f t="shared" si="61"/>
        <v>2.1733355186651076E-3</v>
      </c>
      <c r="L256" s="17">
        <v>2.5000000000000001E-3</v>
      </c>
      <c r="M256" s="4"/>
      <c r="N256" s="16">
        <v>858401.46071575</v>
      </c>
      <c r="O256" s="16">
        <f t="shared" si="62"/>
        <v>1865.5943838475505</v>
      </c>
      <c r="P256" s="17">
        <f t="shared" si="63"/>
        <v>2.1733355186651076E-3</v>
      </c>
      <c r="Q256" s="17">
        <v>2.4999999999999996E-3</v>
      </c>
      <c r="R256" s="4"/>
      <c r="S256" s="18">
        <f t="shared" si="64"/>
        <v>0</v>
      </c>
      <c r="T256" s="4"/>
      <c r="U256" s="16">
        <v>860267.0551315</v>
      </c>
      <c r="V256" s="16">
        <f t="shared" si="65"/>
        <v>3731.1887995975558</v>
      </c>
      <c r="W256" s="17">
        <f t="shared" si="66"/>
        <v>4.3372447861870153E-3</v>
      </c>
      <c r="X256" s="17">
        <v>5.0000000000000001E-3</v>
      </c>
      <c r="Y256" s="4"/>
      <c r="Z256" s="16">
        <v>860267.0551315</v>
      </c>
      <c r="AA256" s="16">
        <f t="shared" si="67"/>
        <v>3731.1887995975558</v>
      </c>
      <c r="AB256" s="17">
        <f t="shared" si="68"/>
        <v>4.3372447861870153E-3</v>
      </c>
      <c r="AC256" s="17">
        <v>5.0000000000000001E-3</v>
      </c>
      <c r="AD256" s="4"/>
      <c r="AE256" s="18">
        <f t="shared" si="69"/>
        <v>0</v>
      </c>
      <c r="AF256" s="4"/>
      <c r="AG256" s="16">
        <v>858401.46071575</v>
      </c>
      <c r="AH256" s="16">
        <f t="shared" si="70"/>
        <v>1865.5943838475505</v>
      </c>
      <c r="AI256" s="17">
        <f t="shared" si="71"/>
        <v>2.1733355186651076E-3</v>
      </c>
      <c r="AJ256" s="17">
        <v>2.5000000000000001E-3</v>
      </c>
      <c r="AK256" s="4"/>
      <c r="AL256" s="16">
        <v>858401.46071575</v>
      </c>
      <c r="AM256" s="16">
        <f t="shared" si="72"/>
        <v>1865.5943838475505</v>
      </c>
      <c r="AN256" s="17">
        <f t="shared" si="73"/>
        <v>2.1733355186651076E-3</v>
      </c>
      <c r="AO256" s="17">
        <v>2.4999999999999996E-3</v>
      </c>
      <c r="AP256" s="4"/>
      <c r="AQ256" s="18">
        <f t="shared" si="74"/>
        <v>0</v>
      </c>
      <c r="AR256" s="4"/>
      <c r="AS256" s="16">
        <v>858401.46071575</v>
      </c>
      <c r="AT256" s="16">
        <f t="shared" si="75"/>
        <v>1865.5943838475505</v>
      </c>
      <c r="AU256" s="17">
        <f t="shared" si="76"/>
        <v>2.1733355186651076E-3</v>
      </c>
      <c r="AV256" s="17">
        <v>2.5000000000000001E-3</v>
      </c>
      <c r="AW256" s="4"/>
      <c r="AX256" s="16">
        <v>858401.46071575</v>
      </c>
      <c r="AY256" s="16">
        <f t="shared" si="77"/>
        <v>1865.5943838475505</v>
      </c>
      <c r="AZ256" s="17">
        <f t="shared" si="78"/>
        <v>2.1733355186651076E-3</v>
      </c>
      <c r="BA256" s="17">
        <v>2.4999999999999996E-3</v>
      </c>
      <c r="BB256" s="4"/>
      <c r="BC256" s="18">
        <f t="shared" si="79"/>
        <v>0</v>
      </c>
      <c r="BD256" s="4"/>
    </row>
    <row r="257" spans="1:56" x14ac:dyDescent="0.3">
      <c r="A257" s="2">
        <v>8913055</v>
      </c>
      <c r="B257" s="2" t="s">
        <v>139</v>
      </c>
      <c r="C257" s="2">
        <v>8913055</v>
      </c>
      <c r="D257" s="2" t="s">
        <v>105</v>
      </c>
      <c r="E257" s="9">
        <v>1486817.6466399999</v>
      </c>
      <c r="G257" s="16">
        <v>1450247.2791605298</v>
      </c>
      <c r="H257" s="4"/>
      <c r="I257" s="16">
        <v>1453597.152148</v>
      </c>
      <c r="J257" s="16">
        <f t="shared" si="60"/>
        <v>3349.8729874701239</v>
      </c>
      <c r="K257" s="17">
        <f t="shared" si="61"/>
        <v>2.3045401420331429E-3</v>
      </c>
      <c r="L257" s="17">
        <v>2.5000000000000005E-3</v>
      </c>
      <c r="M257" s="4"/>
      <c r="N257" s="16">
        <v>1453597.152148</v>
      </c>
      <c r="O257" s="16">
        <f t="shared" si="62"/>
        <v>3349.8729874701239</v>
      </c>
      <c r="P257" s="17">
        <f t="shared" si="63"/>
        <v>2.3045401420331429E-3</v>
      </c>
      <c r="Q257" s="17">
        <v>2.5000000000000005E-3</v>
      </c>
      <c r="R257" s="4"/>
      <c r="S257" s="18">
        <f t="shared" si="64"/>
        <v>0</v>
      </c>
      <c r="T257" s="4"/>
      <c r="U257" s="16">
        <v>1456947.0250959999</v>
      </c>
      <c r="V257" s="16">
        <f t="shared" si="65"/>
        <v>6699.7459354700986</v>
      </c>
      <c r="W257" s="17">
        <f t="shared" si="66"/>
        <v>4.5984828686744077E-3</v>
      </c>
      <c r="X257" s="17">
        <v>4.9999999999999992E-3</v>
      </c>
      <c r="Y257" s="4"/>
      <c r="Z257" s="16">
        <v>1456947.0250959999</v>
      </c>
      <c r="AA257" s="16">
        <f t="shared" si="67"/>
        <v>6699.7459354700986</v>
      </c>
      <c r="AB257" s="17">
        <f t="shared" si="68"/>
        <v>4.5984828686744077E-3</v>
      </c>
      <c r="AC257" s="17">
        <v>5.000000000000001E-3</v>
      </c>
      <c r="AD257" s="4"/>
      <c r="AE257" s="18">
        <f t="shared" si="69"/>
        <v>0</v>
      </c>
      <c r="AF257" s="4"/>
      <c r="AG257" s="16">
        <v>1453597.152148</v>
      </c>
      <c r="AH257" s="16">
        <f t="shared" si="70"/>
        <v>3349.8729874701239</v>
      </c>
      <c r="AI257" s="17">
        <f t="shared" si="71"/>
        <v>2.3045401420331429E-3</v>
      </c>
      <c r="AJ257" s="17">
        <v>2.5000000000000005E-3</v>
      </c>
      <c r="AK257" s="4"/>
      <c r="AL257" s="16">
        <v>1453597.152148</v>
      </c>
      <c r="AM257" s="16">
        <f t="shared" si="72"/>
        <v>3349.8729874701239</v>
      </c>
      <c r="AN257" s="17">
        <f t="shared" si="73"/>
        <v>2.3045401420331429E-3</v>
      </c>
      <c r="AO257" s="17">
        <v>2.5000000000000005E-3</v>
      </c>
      <c r="AP257" s="4"/>
      <c r="AQ257" s="18">
        <f t="shared" si="74"/>
        <v>0</v>
      </c>
      <c r="AR257" s="4"/>
      <c r="AS257" s="16">
        <v>1453597.152148</v>
      </c>
      <c r="AT257" s="16">
        <f t="shared" si="75"/>
        <v>3349.8729874701239</v>
      </c>
      <c r="AU257" s="17">
        <f t="shared" si="76"/>
        <v>2.3045401420331429E-3</v>
      </c>
      <c r="AV257" s="17">
        <v>2.5000000000000005E-3</v>
      </c>
      <c r="AW257" s="4"/>
      <c r="AX257" s="16">
        <v>1453597.152148</v>
      </c>
      <c r="AY257" s="16">
        <f t="shared" si="77"/>
        <v>3349.8729874701239</v>
      </c>
      <c r="AZ257" s="17">
        <f t="shared" si="78"/>
        <v>2.3045401420331429E-3</v>
      </c>
      <c r="BA257" s="17">
        <v>2.5000000000000005E-3</v>
      </c>
      <c r="BB257" s="4"/>
      <c r="BC257" s="18">
        <f t="shared" si="79"/>
        <v>0</v>
      </c>
      <c r="BD257" s="4"/>
    </row>
    <row r="258" spans="1:56" x14ac:dyDescent="0.3">
      <c r="A258" s="2">
        <v>8913021</v>
      </c>
      <c r="B258" s="2" t="s">
        <v>257</v>
      </c>
      <c r="C258" s="2">
        <v>8913021</v>
      </c>
      <c r="D258" s="2" t="s">
        <v>105</v>
      </c>
      <c r="E258" s="9">
        <v>450476.82924000005</v>
      </c>
      <c r="G258" s="16">
        <v>447098.08312567952</v>
      </c>
      <c r="H258" s="4"/>
      <c r="I258" s="16">
        <v>447940.08315799996</v>
      </c>
      <c r="J258" s="16">
        <f t="shared" si="60"/>
        <v>842.00003232044401</v>
      </c>
      <c r="K258" s="17">
        <f t="shared" si="61"/>
        <v>1.8797157565902602E-3</v>
      </c>
      <c r="L258" s="17">
        <v>2.5000000000000005E-3</v>
      </c>
      <c r="M258" s="4"/>
      <c r="N258" s="16">
        <v>447940.08315800002</v>
      </c>
      <c r="O258" s="16">
        <f t="shared" si="62"/>
        <v>842.00003232050221</v>
      </c>
      <c r="P258" s="17">
        <f t="shared" si="63"/>
        <v>1.8797157565903901E-3</v>
      </c>
      <c r="Q258" s="17">
        <v>2.5000000000000005E-3</v>
      </c>
      <c r="R258" s="4"/>
      <c r="S258" s="18">
        <f t="shared" si="64"/>
        <v>0</v>
      </c>
      <c r="T258" s="4"/>
      <c r="U258" s="16">
        <v>448782.08311599999</v>
      </c>
      <c r="V258" s="16">
        <f t="shared" si="65"/>
        <v>1683.9999903204734</v>
      </c>
      <c r="W258" s="17">
        <f t="shared" si="66"/>
        <v>3.7523779439412193E-3</v>
      </c>
      <c r="X258" s="17">
        <v>4.9999999999999992E-3</v>
      </c>
      <c r="Y258" s="4"/>
      <c r="Z258" s="16">
        <v>448782.08311599999</v>
      </c>
      <c r="AA258" s="16">
        <f t="shared" si="67"/>
        <v>1683.9999903204734</v>
      </c>
      <c r="AB258" s="17">
        <f t="shared" si="68"/>
        <v>3.7523779439412193E-3</v>
      </c>
      <c r="AC258" s="17">
        <v>5.000000000000001E-3</v>
      </c>
      <c r="AD258" s="4"/>
      <c r="AE258" s="18">
        <f t="shared" si="69"/>
        <v>0</v>
      </c>
      <c r="AF258" s="4"/>
      <c r="AG258" s="16">
        <v>447940.08315799996</v>
      </c>
      <c r="AH258" s="16">
        <f t="shared" si="70"/>
        <v>842.00003232044401</v>
      </c>
      <c r="AI258" s="17">
        <f t="shared" si="71"/>
        <v>1.8797157565902602E-3</v>
      </c>
      <c r="AJ258" s="17">
        <v>2.5000000000000005E-3</v>
      </c>
      <c r="AK258" s="4"/>
      <c r="AL258" s="16">
        <v>447940.08315800002</v>
      </c>
      <c r="AM258" s="16">
        <f t="shared" si="72"/>
        <v>842.00003232050221</v>
      </c>
      <c r="AN258" s="17">
        <f t="shared" si="73"/>
        <v>1.8797157565903901E-3</v>
      </c>
      <c r="AO258" s="17">
        <v>2.5000000000000005E-3</v>
      </c>
      <c r="AP258" s="4"/>
      <c r="AQ258" s="18">
        <f t="shared" si="74"/>
        <v>0</v>
      </c>
      <c r="AR258" s="4"/>
      <c r="AS258" s="16">
        <v>447940.08315799996</v>
      </c>
      <c r="AT258" s="16">
        <f t="shared" si="75"/>
        <v>842.00003232044401</v>
      </c>
      <c r="AU258" s="17">
        <f t="shared" si="76"/>
        <v>1.8797157565902602E-3</v>
      </c>
      <c r="AV258" s="17">
        <v>2.5000000000000005E-3</v>
      </c>
      <c r="AW258" s="4"/>
      <c r="AX258" s="16">
        <v>447940.08315800002</v>
      </c>
      <c r="AY258" s="16">
        <f t="shared" si="77"/>
        <v>842.00003232050221</v>
      </c>
      <c r="AZ258" s="17">
        <f t="shared" si="78"/>
        <v>1.8797157565903901E-3</v>
      </c>
      <c r="BA258" s="17">
        <v>2.5000000000000005E-3</v>
      </c>
      <c r="BB258" s="4"/>
      <c r="BC258" s="18">
        <f t="shared" si="79"/>
        <v>0</v>
      </c>
      <c r="BD258" s="4"/>
    </row>
    <row r="259" spans="1:56" x14ac:dyDescent="0.3">
      <c r="A259" s="2">
        <v>8913352</v>
      </c>
      <c r="B259" s="2" t="s">
        <v>257</v>
      </c>
      <c r="C259" s="2">
        <v>8913352</v>
      </c>
      <c r="D259" s="2" t="s">
        <v>105</v>
      </c>
      <c r="E259" s="9">
        <v>828379.55064000003</v>
      </c>
      <c r="G259" s="16">
        <v>807323.73105850129</v>
      </c>
      <c r="H259" s="4"/>
      <c r="I259" s="16">
        <v>814991.01304210001</v>
      </c>
      <c r="J259" s="16">
        <f t="shared" si="60"/>
        <v>7667.2819835987175</v>
      </c>
      <c r="K259" s="17">
        <f t="shared" si="61"/>
        <v>9.4078116947317169E-3</v>
      </c>
      <c r="L259" s="17">
        <v>1.1000000000000001E-2</v>
      </c>
      <c r="M259" s="4"/>
      <c r="N259" s="16">
        <v>814991.01304210001</v>
      </c>
      <c r="O259" s="16">
        <f t="shared" si="62"/>
        <v>7667.2819835987175</v>
      </c>
      <c r="P259" s="17">
        <f t="shared" si="63"/>
        <v>9.4078116947317169E-3</v>
      </c>
      <c r="Q259" s="17">
        <v>1.1000000000000001E-2</v>
      </c>
      <c r="R259" s="4"/>
      <c r="S259" s="18">
        <f t="shared" si="64"/>
        <v>0</v>
      </c>
      <c r="T259" s="4"/>
      <c r="U259" s="16">
        <v>810808.85925550002</v>
      </c>
      <c r="V259" s="16">
        <f t="shared" si="65"/>
        <v>3485.1281969987322</v>
      </c>
      <c r="W259" s="17">
        <f t="shared" si="66"/>
        <v>4.2983351220395429E-3</v>
      </c>
      <c r="X259" s="17">
        <v>5.000000000000001E-3</v>
      </c>
      <c r="Y259" s="4"/>
      <c r="Z259" s="16">
        <v>810808.85925550002</v>
      </c>
      <c r="AA259" s="16">
        <f t="shared" si="67"/>
        <v>3485.1281969987322</v>
      </c>
      <c r="AB259" s="17">
        <f t="shared" si="68"/>
        <v>4.2983351220395429E-3</v>
      </c>
      <c r="AC259" s="17">
        <v>5.000000000000001E-3</v>
      </c>
      <c r="AD259" s="4"/>
      <c r="AE259" s="18">
        <f t="shared" si="69"/>
        <v>0</v>
      </c>
      <c r="AF259" s="4"/>
      <c r="AG259" s="16">
        <v>814293.98741100007</v>
      </c>
      <c r="AH259" s="16">
        <f t="shared" si="70"/>
        <v>6970.2563524987781</v>
      </c>
      <c r="AI259" s="17">
        <f t="shared" si="71"/>
        <v>8.5598769734998286E-3</v>
      </c>
      <c r="AJ259" s="17">
        <v>0.01</v>
      </c>
      <c r="AK259" s="4"/>
      <c r="AL259" s="16">
        <v>814293.98741099995</v>
      </c>
      <c r="AM259" s="16">
        <f t="shared" si="72"/>
        <v>6970.2563524986617</v>
      </c>
      <c r="AN259" s="17">
        <f t="shared" si="73"/>
        <v>8.5598769734996864E-3</v>
      </c>
      <c r="AO259" s="17">
        <v>0.01</v>
      </c>
      <c r="AP259" s="4"/>
      <c r="AQ259" s="18">
        <f t="shared" si="74"/>
        <v>0</v>
      </c>
      <c r="AR259" s="4"/>
      <c r="AS259" s="16">
        <v>809066.29517775006</v>
      </c>
      <c r="AT259" s="16">
        <f t="shared" si="75"/>
        <v>1742.5641192487674</v>
      </c>
      <c r="AU259" s="17">
        <f t="shared" si="76"/>
        <v>2.1537964560319868E-3</v>
      </c>
      <c r="AV259" s="17">
        <v>2.4999999999999988E-3</v>
      </c>
      <c r="AW259" s="4"/>
      <c r="AX259" s="16">
        <v>809066.29517774994</v>
      </c>
      <c r="AY259" s="16">
        <f t="shared" si="77"/>
        <v>1742.564119248651</v>
      </c>
      <c r="AZ259" s="17">
        <f t="shared" si="78"/>
        <v>2.1537964560318433E-3</v>
      </c>
      <c r="BA259" s="17">
        <v>2.4999999999999988E-3</v>
      </c>
      <c r="BB259" s="4"/>
      <c r="BC259" s="18">
        <f t="shared" si="79"/>
        <v>0</v>
      </c>
      <c r="BD259" s="4"/>
    </row>
    <row r="260" spans="1:56" x14ac:dyDescent="0.3">
      <c r="A260" s="2">
        <v>8913770</v>
      </c>
      <c r="B260" s="2" t="s">
        <v>140</v>
      </c>
      <c r="C260" s="2">
        <v>8913770</v>
      </c>
      <c r="D260" s="2" t="s">
        <v>105</v>
      </c>
      <c r="E260" s="9">
        <v>1029613.80144</v>
      </c>
      <c r="G260" s="16">
        <v>1019316.4880408696</v>
      </c>
      <c r="H260" s="4"/>
      <c r="I260" s="16">
        <v>1021589.03397</v>
      </c>
      <c r="J260" s="16">
        <f t="shared" si="60"/>
        <v>2272.5459291303996</v>
      </c>
      <c r="K260" s="17">
        <f t="shared" si="61"/>
        <v>2.2245206766747022E-3</v>
      </c>
      <c r="L260" s="17">
        <v>2.5000000000000022E-3</v>
      </c>
      <c r="M260" s="4"/>
      <c r="N260" s="16">
        <v>1021589.03397</v>
      </c>
      <c r="O260" s="16">
        <f t="shared" si="62"/>
        <v>2272.5459291303996</v>
      </c>
      <c r="P260" s="17">
        <f t="shared" si="63"/>
        <v>2.2245206766747022E-3</v>
      </c>
      <c r="Q260" s="17">
        <v>2.5000000000000022E-3</v>
      </c>
      <c r="R260" s="4"/>
      <c r="S260" s="18">
        <f t="shared" si="64"/>
        <v>0</v>
      </c>
      <c r="T260" s="4"/>
      <c r="U260" s="16">
        <v>1023861.57994</v>
      </c>
      <c r="V260" s="16">
        <f t="shared" si="65"/>
        <v>4545.091899130377</v>
      </c>
      <c r="W260" s="17">
        <f t="shared" si="66"/>
        <v>4.4391663757875621E-3</v>
      </c>
      <c r="X260" s="17">
        <v>5.0000000000000044E-3</v>
      </c>
      <c r="Y260" s="4"/>
      <c r="Z260" s="16">
        <v>1023861.57994</v>
      </c>
      <c r="AA260" s="16">
        <f t="shared" si="67"/>
        <v>4545.091899130377</v>
      </c>
      <c r="AB260" s="17">
        <f t="shared" si="68"/>
        <v>4.4391663757875621E-3</v>
      </c>
      <c r="AC260" s="17">
        <v>5.0000000000000044E-3</v>
      </c>
      <c r="AD260" s="4"/>
      <c r="AE260" s="18">
        <f t="shared" si="69"/>
        <v>0</v>
      </c>
      <c r="AF260" s="4"/>
      <c r="AG260" s="16">
        <v>1021589.03397</v>
      </c>
      <c r="AH260" s="16">
        <f t="shared" si="70"/>
        <v>2272.5459291303996</v>
      </c>
      <c r="AI260" s="17">
        <f t="shared" si="71"/>
        <v>2.2245206766747022E-3</v>
      </c>
      <c r="AJ260" s="17">
        <v>2.5000000000000022E-3</v>
      </c>
      <c r="AK260" s="4"/>
      <c r="AL260" s="16">
        <v>1021589.03397</v>
      </c>
      <c r="AM260" s="16">
        <f t="shared" si="72"/>
        <v>2272.5459291303996</v>
      </c>
      <c r="AN260" s="17">
        <f t="shared" si="73"/>
        <v>2.2245206766747022E-3</v>
      </c>
      <c r="AO260" s="17">
        <v>2.5000000000000022E-3</v>
      </c>
      <c r="AP260" s="4"/>
      <c r="AQ260" s="18">
        <f t="shared" si="74"/>
        <v>0</v>
      </c>
      <c r="AR260" s="4"/>
      <c r="AS260" s="16">
        <v>1021589.03397</v>
      </c>
      <c r="AT260" s="16">
        <f t="shared" si="75"/>
        <v>2272.5459291303996</v>
      </c>
      <c r="AU260" s="17">
        <f t="shared" si="76"/>
        <v>2.2245206766747022E-3</v>
      </c>
      <c r="AV260" s="17">
        <v>2.5000000000000022E-3</v>
      </c>
      <c r="AW260" s="4"/>
      <c r="AX260" s="16">
        <v>1021589.03397</v>
      </c>
      <c r="AY260" s="16">
        <f t="shared" si="77"/>
        <v>2272.5459291303996</v>
      </c>
      <c r="AZ260" s="17">
        <f t="shared" si="78"/>
        <v>2.2245206766747022E-3</v>
      </c>
      <c r="BA260" s="17">
        <v>2.5000000000000022E-3</v>
      </c>
      <c r="BB260" s="4"/>
      <c r="BC260" s="18">
        <f t="shared" si="79"/>
        <v>0</v>
      </c>
      <c r="BD260" s="4"/>
    </row>
    <row r="261" spans="1:56" x14ac:dyDescent="0.3">
      <c r="A261" s="2">
        <v>8913494</v>
      </c>
      <c r="B261" s="2" t="s">
        <v>288</v>
      </c>
      <c r="C261" s="2">
        <v>8913494</v>
      </c>
      <c r="D261" s="2" t="s">
        <v>105</v>
      </c>
      <c r="E261" s="9">
        <v>492635.63393999997</v>
      </c>
      <c r="G261" s="16">
        <v>482530.63787569583</v>
      </c>
      <c r="H261" s="4"/>
      <c r="I261" s="16">
        <v>483461.21924474998</v>
      </c>
      <c r="J261" s="16">
        <f t="shared" si="60"/>
        <v>930.58136905415449</v>
      </c>
      <c r="K261" s="17">
        <f t="shared" si="61"/>
        <v>1.9248314694359219E-3</v>
      </c>
      <c r="L261" s="17">
        <v>2.5000000000000001E-3</v>
      </c>
      <c r="M261" s="4"/>
      <c r="N261" s="16">
        <v>483461.21924474993</v>
      </c>
      <c r="O261" s="16">
        <f t="shared" si="62"/>
        <v>930.58136905409629</v>
      </c>
      <c r="P261" s="17">
        <f t="shared" si="63"/>
        <v>1.9248314694358018E-3</v>
      </c>
      <c r="Q261" s="17">
        <v>2.4999999999999996E-3</v>
      </c>
      <c r="R261" s="4"/>
      <c r="S261" s="18">
        <f t="shared" si="64"/>
        <v>0</v>
      </c>
      <c r="T261" s="4"/>
      <c r="U261" s="16">
        <v>484391.8005895</v>
      </c>
      <c r="V261" s="16">
        <f t="shared" si="65"/>
        <v>1861.1627138041658</v>
      </c>
      <c r="W261" s="17">
        <f t="shared" si="66"/>
        <v>3.8422671720271676E-3</v>
      </c>
      <c r="X261" s="17">
        <v>5.0000000000000001E-3</v>
      </c>
      <c r="Y261" s="4"/>
      <c r="Z261" s="16">
        <v>484391.80058949994</v>
      </c>
      <c r="AA261" s="16">
        <f t="shared" si="67"/>
        <v>1861.1627138041076</v>
      </c>
      <c r="AB261" s="17">
        <f t="shared" si="68"/>
        <v>3.8422671720270479E-3</v>
      </c>
      <c r="AC261" s="17">
        <v>5.0000000000000001E-3</v>
      </c>
      <c r="AD261" s="4"/>
      <c r="AE261" s="18">
        <f t="shared" si="69"/>
        <v>0</v>
      </c>
      <c r="AF261" s="4"/>
      <c r="AG261" s="16">
        <v>483461.21924474998</v>
      </c>
      <c r="AH261" s="16">
        <f t="shared" si="70"/>
        <v>930.58136905415449</v>
      </c>
      <c r="AI261" s="17">
        <f t="shared" si="71"/>
        <v>1.9248314694359219E-3</v>
      </c>
      <c r="AJ261" s="17">
        <v>2.5000000000000001E-3</v>
      </c>
      <c r="AK261" s="4"/>
      <c r="AL261" s="16">
        <v>483461.21924474993</v>
      </c>
      <c r="AM261" s="16">
        <f t="shared" si="72"/>
        <v>930.58136905409629</v>
      </c>
      <c r="AN261" s="17">
        <f t="shared" si="73"/>
        <v>1.9248314694358018E-3</v>
      </c>
      <c r="AO261" s="17">
        <v>2.4999999999999996E-3</v>
      </c>
      <c r="AP261" s="4"/>
      <c r="AQ261" s="18">
        <f t="shared" si="74"/>
        <v>0</v>
      </c>
      <c r="AR261" s="4"/>
      <c r="AS261" s="16">
        <v>483461.21924474998</v>
      </c>
      <c r="AT261" s="16">
        <f t="shared" si="75"/>
        <v>930.58136905415449</v>
      </c>
      <c r="AU261" s="17">
        <f t="shared" si="76"/>
        <v>1.9248314694359219E-3</v>
      </c>
      <c r="AV261" s="17">
        <v>2.5000000000000001E-3</v>
      </c>
      <c r="AW261" s="4"/>
      <c r="AX261" s="16">
        <v>483461.21924474993</v>
      </c>
      <c r="AY261" s="16">
        <f t="shared" si="77"/>
        <v>930.58136905409629</v>
      </c>
      <c r="AZ261" s="17">
        <f t="shared" si="78"/>
        <v>1.9248314694358018E-3</v>
      </c>
      <c r="BA261" s="17">
        <v>2.4999999999999996E-3</v>
      </c>
      <c r="BB261" s="4"/>
      <c r="BC261" s="18">
        <f t="shared" si="79"/>
        <v>0</v>
      </c>
      <c r="BD261" s="4"/>
    </row>
    <row r="262" spans="1:56" x14ac:dyDescent="0.3">
      <c r="A262" s="2">
        <v>8913310</v>
      </c>
      <c r="B262" s="2" t="s">
        <v>141</v>
      </c>
      <c r="C262" s="2">
        <v>8913310</v>
      </c>
      <c r="D262" s="2" t="s">
        <v>105</v>
      </c>
      <c r="E262" s="9">
        <v>767384.27674</v>
      </c>
      <c r="G262" s="16">
        <v>769521.90205448901</v>
      </c>
      <c r="H262" s="4"/>
      <c r="I262" s="16">
        <v>771169.96160525002</v>
      </c>
      <c r="J262" s="16">
        <f t="shared" si="60"/>
        <v>1648.0595507610124</v>
      </c>
      <c r="K262" s="17">
        <f t="shared" si="61"/>
        <v>2.1370899189725296E-3</v>
      </c>
      <c r="L262" s="17">
        <v>2.5000000000000001E-3</v>
      </c>
      <c r="M262" s="4"/>
      <c r="N262" s="16">
        <v>771169.9616052499</v>
      </c>
      <c r="O262" s="16">
        <f t="shared" si="62"/>
        <v>1648.0595507608959</v>
      </c>
      <c r="P262" s="17">
        <f t="shared" si="63"/>
        <v>2.1370899189723787E-3</v>
      </c>
      <c r="Q262" s="17">
        <v>2.5000000000000001E-3</v>
      </c>
      <c r="R262" s="4"/>
      <c r="S262" s="18">
        <f t="shared" si="64"/>
        <v>0</v>
      </c>
      <c r="T262" s="4"/>
      <c r="U262" s="16">
        <v>772818.02111049998</v>
      </c>
      <c r="V262" s="16">
        <f t="shared" si="65"/>
        <v>3296.1190560109681</v>
      </c>
      <c r="W262" s="17">
        <f t="shared" si="66"/>
        <v>4.2650649518687642E-3</v>
      </c>
      <c r="X262" s="17">
        <v>5.0000000000000001E-3</v>
      </c>
      <c r="Y262" s="4"/>
      <c r="Z262" s="16">
        <v>772818.02111049998</v>
      </c>
      <c r="AA262" s="16">
        <f t="shared" si="67"/>
        <v>3296.1190560109681</v>
      </c>
      <c r="AB262" s="17">
        <f t="shared" si="68"/>
        <v>4.2650649518687642E-3</v>
      </c>
      <c r="AC262" s="17">
        <v>4.9999999999999992E-3</v>
      </c>
      <c r="AD262" s="4"/>
      <c r="AE262" s="18">
        <f t="shared" si="69"/>
        <v>0</v>
      </c>
      <c r="AF262" s="4"/>
      <c r="AG262" s="16">
        <v>771169.96160525002</v>
      </c>
      <c r="AH262" s="16">
        <f t="shared" si="70"/>
        <v>1648.0595507610124</v>
      </c>
      <c r="AI262" s="17">
        <f t="shared" si="71"/>
        <v>2.1370899189725296E-3</v>
      </c>
      <c r="AJ262" s="17">
        <v>2.5000000000000001E-3</v>
      </c>
      <c r="AK262" s="4"/>
      <c r="AL262" s="16">
        <v>771169.9616052499</v>
      </c>
      <c r="AM262" s="16">
        <f t="shared" si="72"/>
        <v>1648.0595507608959</v>
      </c>
      <c r="AN262" s="17">
        <f t="shared" si="73"/>
        <v>2.1370899189723787E-3</v>
      </c>
      <c r="AO262" s="17">
        <v>2.5000000000000001E-3</v>
      </c>
      <c r="AP262" s="4"/>
      <c r="AQ262" s="18">
        <f t="shared" si="74"/>
        <v>0</v>
      </c>
      <c r="AR262" s="4"/>
      <c r="AS262" s="16">
        <v>771169.96160525002</v>
      </c>
      <c r="AT262" s="16">
        <f t="shared" si="75"/>
        <v>1648.0595507610124</v>
      </c>
      <c r="AU262" s="17">
        <f t="shared" si="76"/>
        <v>2.1370899189725296E-3</v>
      </c>
      <c r="AV262" s="17">
        <v>2.5000000000000001E-3</v>
      </c>
      <c r="AW262" s="4"/>
      <c r="AX262" s="16">
        <v>771169.9616052499</v>
      </c>
      <c r="AY262" s="16">
        <f t="shared" si="77"/>
        <v>1648.0595507608959</v>
      </c>
      <c r="AZ262" s="17">
        <f t="shared" si="78"/>
        <v>2.1370899189723787E-3</v>
      </c>
      <c r="BA262" s="17">
        <v>2.5000000000000001E-3</v>
      </c>
      <c r="BB262" s="4"/>
      <c r="BC262" s="18">
        <f t="shared" si="79"/>
        <v>0</v>
      </c>
      <c r="BD262" s="4"/>
    </row>
    <row r="263" spans="1:56" x14ac:dyDescent="0.3">
      <c r="A263" s="2">
        <v>8913117</v>
      </c>
      <c r="B263" s="2" t="s">
        <v>271</v>
      </c>
      <c r="C263" s="2">
        <v>8913117</v>
      </c>
      <c r="D263" s="2" t="s">
        <v>105</v>
      </c>
      <c r="E263" s="9">
        <v>268758.57264000003</v>
      </c>
      <c r="G263" s="16">
        <v>219368.11444161859</v>
      </c>
      <c r="H263" s="4"/>
      <c r="I263" s="16">
        <v>220567.88465950001</v>
      </c>
      <c r="J263" s="16">
        <f t="shared" si="60"/>
        <v>1199.7702178814216</v>
      </c>
      <c r="K263" s="17">
        <f t="shared" si="61"/>
        <v>5.439460145041322E-3</v>
      </c>
      <c r="L263" s="17">
        <v>1.0999999999999999E-2</v>
      </c>
      <c r="M263" s="4"/>
      <c r="N263" s="16">
        <v>220567.88465950001</v>
      </c>
      <c r="O263" s="16">
        <f t="shared" si="62"/>
        <v>1199.7702178814216</v>
      </c>
      <c r="P263" s="17">
        <f t="shared" si="63"/>
        <v>5.439460145041322E-3</v>
      </c>
      <c r="Q263" s="17">
        <v>1.0999999999999999E-2</v>
      </c>
      <c r="R263" s="4"/>
      <c r="S263" s="18">
        <f t="shared" si="64"/>
        <v>0</v>
      </c>
      <c r="T263" s="4"/>
      <c r="U263" s="16">
        <v>219913.4645725</v>
      </c>
      <c r="V263" s="16">
        <f t="shared" si="65"/>
        <v>545.35013088141568</v>
      </c>
      <c r="W263" s="17">
        <f t="shared" si="66"/>
        <v>2.479839658483609E-3</v>
      </c>
      <c r="X263" s="17">
        <v>4.9999999999999975E-3</v>
      </c>
      <c r="Y263" s="4"/>
      <c r="Z263" s="16">
        <v>219913.4645725</v>
      </c>
      <c r="AA263" s="16">
        <f t="shared" si="67"/>
        <v>545.35013088141568</v>
      </c>
      <c r="AB263" s="17">
        <f t="shared" si="68"/>
        <v>2.479839658483609E-3</v>
      </c>
      <c r="AC263" s="17">
        <v>5.000000000000001E-3</v>
      </c>
      <c r="AD263" s="4"/>
      <c r="AE263" s="18">
        <f t="shared" si="69"/>
        <v>0</v>
      </c>
      <c r="AF263" s="4"/>
      <c r="AG263" s="16">
        <v>220458.81464500001</v>
      </c>
      <c r="AH263" s="16">
        <f t="shared" si="70"/>
        <v>1090.7002033814206</v>
      </c>
      <c r="AI263" s="17">
        <f t="shared" si="71"/>
        <v>4.9474102686152569E-3</v>
      </c>
      <c r="AJ263" s="17">
        <v>9.9999999999999985E-3</v>
      </c>
      <c r="AK263" s="4"/>
      <c r="AL263" s="16">
        <v>220458.81464500001</v>
      </c>
      <c r="AM263" s="16">
        <f t="shared" si="72"/>
        <v>1090.7002033814206</v>
      </c>
      <c r="AN263" s="17">
        <f t="shared" si="73"/>
        <v>4.9474102686152569E-3</v>
      </c>
      <c r="AO263" s="17">
        <v>9.9999999999999985E-3</v>
      </c>
      <c r="AP263" s="4"/>
      <c r="AQ263" s="18">
        <f t="shared" si="74"/>
        <v>0</v>
      </c>
      <c r="AR263" s="4"/>
      <c r="AS263" s="16">
        <v>219640.78953625</v>
      </c>
      <c r="AT263" s="16">
        <f t="shared" si="75"/>
        <v>272.67509463141323</v>
      </c>
      <c r="AU263" s="17">
        <f t="shared" si="76"/>
        <v>1.2414592717825317E-3</v>
      </c>
      <c r="AV263" s="17">
        <v>2.5000000000000022E-3</v>
      </c>
      <c r="AW263" s="4"/>
      <c r="AX263" s="16">
        <v>219640.78953625</v>
      </c>
      <c r="AY263" s="16">
        <f t="shared" si="77"/>
        <v>272.67509463141323</v>
      </c>
      <c r="AZ263" s="17">
        <f t="shared" si="78"/>
        <v>1.2414592717825317E-3</v>
      </c>
      <c r="BA263" s="17">
        <v>2.5000000000000022E-3</v>
      </c>
      <c r="BB263" s="4"/>
      <c r="BC263" s="18">
        <f t="shared" si="79"/>
        <v>0</v>
      </c>
      <c r="BD263" s="4"/>
    </row>
    <row r="264" spans="1:56" x14ac:dyDescent="0.3">
      <c r="A264" s="2">
        <v>8913764</v>
      </c>
      <c r="B264" s="2" t="s">
        <v>301</v>
      </c>
      <c r="C264" s="2">
        <v>8913764</v>
      </c>
      <c r="D264" s="2" t="s">
        <v>105</v>
      </c>
      <c r="E264" s="9">
        <v>492231.90004000004</v>
      </c>
      <c r="G264" s="16">
        <v>487327.47862119396</v>
      </c>
      <c r="H264" s="4"/>
      <c r="I264" s="16">
        <v>488270.05204649997</v>
      </c>
      <c r="J264" s="16">
        <f t="shared" si="60"/>
        <v>942.57342530600727</v>
      </c>
      <c r="K264" s="17">
        <f t="shared" si="61"/>
        <v>1.9304346464735504E-3</v>
      </c>
      <c r="L264" s="17">
        <v>2.5000000000000022E-3</v>
      </c>
      <c r="M264" s="4"/>
      <c r="N264" s="16">
        <v>488270.05204649991</v>
      </c>
      <c r="O264" s="16">
        <f t="shared" si="62"/>
        <v>942.57342530594906</v>
      </c>
      <c r="P264" s="17">
        <f t="shared" si="63"/>
        <v>1.9304346464734314E-3</v>
      </c>
      <c r="Q264" s="17">
        <v>2.5000000000000022E-3</v>
      </c>
      <c r="R264" s="4"/>
      <c r="S264" s="18">
        <f t="shared" si="64"/>
        <v>0</v>
      </c>
      <c r="T264" s="4"/>
      <c r="U264" s="16">
        <v>489212.62549299991</v>
      </c>
      <c r="V264" s="16">
        <f t="shared" si="65"/>
        <v>1885.1468718059477</v>
      </c>
      <c r="W264" s="17">
        <f t="shared" si="66"/>
        <v>3.8534305403631129E-3</v>
      </c>
      <c r="X264" s="17">
        <v>4.9999999999999975E-3</v>
      </c>
      <c r="Y264" s="4"/>
      <c r="Z264" s="16">
        <v>489212.62549299991</v>
      </c>
      <c r="AA264" s="16">
        <f t="shared" si="67"/>
        <v>1885.1468718059477</v>
      </c>
      <c r="AB264" s="17">
        <f t="shared" si="68"/>
        <v>3.8534305403631129E-3</v>
      </c>
      <c r="AC264" s="17">
        <v>4.9999999999999975E-3</v>
      </c>
      <c r="AD264" s="4"/>
      <c r="AE264" s="18">
        <f t="shared" si="69"/>
        <v>0</v>
      </c>
      <c r="AF264" s="4"/>
      <c r="AG264" s="16">
        <v>488270.05204649997</v>
      </c>
      <c r="AH264" s="16">
        <f t="shared" si="70"/>
        <v>942.57342530600727</v>
      </c>
      <c r="AI264" s="17">
        <f t="shared" si="71"/>
        <v>1.9304346464735504E-3</v>
      </c>
      <c r="AJ264" s="17">
        <v>2.5000000000000022E-3</v>
      </c>
      <c r="AK264" s="4"/>
      <c r="AL264" s="16">
        <v>488270.05204649991</v>
      </c>
      <c r="AM264" s="16">
        <f t="shared" si="72"/>
        <v>942.57342530594906</v>
      </c>
      <c r="AN264" s="17">
        <f t="shared" si="73"/>
        <v>1.9304346464734314E-3</v>
      </c>
      <c r="AO264" s="17">
        <v>2.5000000000000022E-3</v>
      </c>
      <c r="AP264" s="4"/>
      <c r="AQ264" s="18">
        <f t="shared" si="74"/>
        <v>0</v>
      </c>
      <c r="AR264" s="4"/>
      <c r="AS264" s="16">
        <v>488270.05204649997</v>
      </c>
      <c r="AT264" s="16">
        <f t="shared" si="75"/>
        <v>942.57342530600727</v>
      </c>
      <c r="AU264" s="17">
        <f t="shared" si="76"/>
        <v>1.9304346464735504E-3</v>
      </c>
      <c r="AV264" s="17">
        <v>2.5000000000000022E-3</v>
      </c>
      <c r="AW264" s="4"/>
      <c r="AX264" s="16">
        <v>488270.05204649991</v>
      </c>
      <c r="AY264" s="16">
        <f t="shared" si="77"/>
        <v>942.57342530594906</v>
      </c>
      <c r="AZ264" s="17">
        <f t="shared" si="78"/>
        <v>1.9304346464734314E-3</v>
      </c>
      <c r="BA264" s="17">
        <v>2.5000000000000022E-3</v>
      </c>
      <c r="BB264" s="4"/>
      <c r="BC264" s="18">
        <f t="shared" si="79"/>
        <v>0</v>
      </c>
      <c r="BD264" s="4"/>
    </row>
    <row r="265" spans="1:56" x14ac:dyDescent="0.3">
      <c r="A265" s="2">
        <v>8913767</v>
      </c>
      <c r="B265" s="2" t="s">
        <v>142</v>
      </c>
      <c r="C265" s="2">
        <v>8913767</v>
      </c>
      <c r="D265" s="2" t="s">
        <v>105</v>
      </c>
      <c r="E265" s="9">
        <v>813350.33474000008</v>
      </c>
      <c r="G265" s="16">
        <v>806222.37504818372</v>
      </c>
      <c r="H265" s="4"/>
      <c r="I265" s="16">
        <v>807962.18568749994</v>
      </c>
      <c r="J265" s="16">
        <f t="shared" si="60"/>
        <v>1739.8106393162161</v>
      </c>
      <c r="K265" s="17">
        <f t="shared" si="61"/>
        <v>2.1533317649461534E-3</v>
      </c>
      <c r="L265" s="17">
        <v>2.5000000000000001E-3</v>
      </c>
      <c r="M265" s="4"/>
      <c r="N265" s="16">
        <v>807962.18568749994</v>
      </c>
      <c r="O265" s="16">
        <f t="shared" si="62"/>
        <v>1739.8106393162161</v>
      </c>
      <c r="P265" s="17">
        <f t="shared" si="63"/>
        <v>2.1533317649461534E-3</v>
      </c>
      <c r="Q265" s="17">
        <v>2.5000000000000005E-3</v>
      </c>
      <c r="R265" s="4"/>
      <c r="S265" s="18">
        <f t="shared" si="64"/>
        <v>0</v>
      </c>
      <c r="T265" s="4"/>
      <c r="U265" s="16">
        <v>809701.99637499999</v>
      </c>
      <c r="V265" s="16">
        <f t="shared" si="65"/>
        <v>3479.6213268162683</v>
      </c>
      <c r="W265" s="17">
        <f t="shared" si="66"/>
        <v>4.2974098401564759E-3</v>
      </c>
      <c r="X265" s="17">
        <v>4.9999999999999992E-3</v>
      </c>
      <c r="Y265" s="4"/>
      <c r="Z265" s="16">
        <v>809701.99637499999</v>
      </c>
      <c r="AA265" s="16">
        <f t="shared" si="67"/>
        <v>3479.6213268162683</v>
      </c>
      <c r="AB265" s="17">
        <f t="shared" si="68"/>
        <v>4.2974098401564759E-3</v>
      </c>
      <c r="AC265" s="17">
        <v>4.9999999999999992E-3</v>
      </c>
      <c r="AD265" s="4"/>
      <c r="AE265" s="18">
        <f t="shared" si="69"/>
        <v>0</v>
      </c>
      <c r="AF265" s="4"/>
      <c r="AG265" s="16">
        <v>807962.18568749994</v>
      </c>
      <c r="AH265" s="16">
        <f t="shared" si="70"/>
        <v>1739.8106393162161</v>
      </c>
      <c r="AI265" s="17">
        <f t="shared" si="71"/>
        <v>2.1533317649461534E-3</v>
      </c>
      <c r="AJ265" s="17">
        <v>2.5000000000000001E-3</v>
      </c>
      <c r="AK265" s="4"/>
      <c r="AL265" s="16">
        <v>807962.18568749994</v>
      </c>
      <c r="AM265" s="16">
        <f t="shared" si="72"/>
        <v>1739.8106393162161</v>
      </c>
      <c r="AN265" s="17">
        <f t="shared" si="73"/>
        <v>2.1533317649461534E-3</v>
      </c>
      <c r="AO265" s="17">
        <v>2.5000000000000005E-3</v>
      </c>
      <c r="AP265" s="4"/>
      <c r="AQ265" s="18">
        <f t="shared" si="74"/>
        <v>0</v>
      </c>
      <c r="AR265" s="4"/>
      <c r="AS265" s="16">
        <v>807962.18568749994</v>
      </c>
      <c r="AT265" s="16">
        <f t="shared" si="75"/>
        <v>1739.8106393162161</v>
      </c>
      <c r="AU265" s="17">
        <f t="shared" si="76"/>
        <v>2.1533317649461534E-3</v>
      </c>
      <c r="AV265" s="17">
        <v>2.5000000000000001E-3</v>
      </c>
      <c r="AW265" s="4"/>
      <c r="AX265" s="16">
        <v>807962.18568749994</v>
      </c>
      <c r="AY265" s="16">
        <f t="shared" si="77"/>
        <v>1739.8106393162161</v>
      </c>
      <c r="AZ265" s="17">
        <f t="shared" si="78"/>
        <v>2.1533317649461534E-3</v>
      </c>
      <c r="BA265" s="17">
        <v>2.5000000000000005E-3</v>
      </c>
      <c r="BB265" s="4"/>
      <c r="BC265" s="18">
        <f t="shared" si="79"/>
        <v>0</v>
      </c>
      <c r="BD265" s="4"/>
    </row>
    <row r="266" spans="1:56" x14ac:dyDescent="0.3">
      <c r="A266" s="2">
        <v>8913126</v>
      </c>
      <c r="B266" s="2" t="s">
        <v>273</v>
      </c>
      <c r="C266" s="2">
        <v>8913126</v>
      </c>
      <c r="D266" s="2" t="s">
        <v>105</v>
      </c>
      <c r="E266" s="9">
        <v>1297350.26</v>
      </c>
      <c r="G266" s="16">
        <v>1266993.7839711804</v>
      </c>
      <c r="H266" s="4"/>
      <c r="I266" s="16">
        <v>1269885.52321</v>
      </c>
      <c r="J266" s="16">
        <f t="shared" si="60"/>
        <v>2891.7392388195731</v>
      </c>
      <c r="K266" s="17">
        <f t="shared" si="61"/>
        <v>2.277165292435079E-3</v>
      </c>
      <c r="L266" s="17">
        <v>2.5000000000000022E-3</v>
      </c>
      <c r="M266" s="4"/>
      <c r="N266" s="16">
        <v>1269885.52321</v>
      </c>
      <c r="O266" s="16">
        <f t="shared" si="62"/>
        <v>2891.7392388195731</v>
      </c>
      <c r="P266" s="17">
        <f t="shared" si="63"/>
        <v>2.277165292435079E-3</v>
      </c>
      <c r="Q266" s="17">
        <v>2.5000000000000022E-3</v>
      </c>
      <c r="R266" s="4"/>
      <c r="S266" s="18">
        <f t="shared" si="64"/>
        <v>0</v>
      </c>
      <c r="T266" s="4"/>
      <c r="U266" s="16">
        <v>1272777.26242</v>
      </c>
      <c r="V266" s="16">
        <f t="shared" si="65"/>
        <v>5783.4784488196019</v>
      </c>
      <c r="W266" s="17">
        <f t="shared" si="66"/>
        <v>4.5439831615338277E-3</v>
      </c>
      <c r="X266" s="17">
        <v>4.9999999999999975E-3</v>
      </c>
      <c r="Y266" s="4"/>
      <c r="Z266" s="16">
        <v>1272777.26242</v>
      </c>
      <c r="AA266" s="16">
        <f t="shared" si="67"/>
        <v>5783.4784488196019</v>
      </c>
      <c r="AB266" s="17">
        <f t="shared" si="68"/>
        <v>4.5439831615338277E-3</v>
      </c>
      <c r="AC266" s="17">
        <v>4.9999999999999975E-3</v>
      </c>
      <c r="AD266" s="4"/>
      <c r="AE266" s="18">
        <f t="shared" si="69"/>
        <v>0</v>
      </c>
      <c r="AF266" s="4"/>
      <c r="AG266" s="16">
        <v>1269885.52321</v>
      </c>
      <c r="AH266" s="16">
        <f t="shared" si="70"/>
        <v>2891.7392388195731</v>
      </c>
      <c r="AI266" s="17">
        <f t="shared" si="71"/>
        <v>2.277165292435079E-3</v>
      </c>
      <c r="AJ266" s="17">
        <v>2.4999999999999988E-3</v>
      </c>
      <c r="AK266" s="4"/>
      <c r="AL266" s="16">
        <v>1269885.52321</v>
      </c>
      <c r="AM266" s="16">
        <f t="shared" si="72"/>
        <v>2891.7392388195731</v>
      </c>
      <c r="AN266" s="17">
        <f t="shared" si="73"/>
        <v>2.277165292435079E-3</v>
      </c>
      <c r="AO266" s="17">
        <v>2.4999999999999988E-3</v>
      </c>
      <c r="AP266" s="4"/>
      <c r="AQ266" s="18">
        <f t="shared" si="74"/>
        <v>0</v>
      </c>
      <c r="AR266" s="4"/>
      <c r="AS266" s="16">
        <v>1277500</v>
      </c>
      <c r="AT266" s="16">
        <f t="shared" si="75"/>
        <v>10506.216028819559</v>
      </c>
      <c r="AU266" s="17">
        <f t="shared" si="76"/>
        <v>8.2240438581757808E-3</v>
      </c>
      <c r="AV266" s="17">
        <v>2.5000000000000005E-3</v>
      </c>
      <c r="AW266" s="4"/>
      <c r="AX266" s="16">
        <v>1277500</v>
      </c>
      <c r="AY266" s="16">
        <f t="shared" si="77"/>
        <v>10506.216028819559</v>
      </c>
      <c r="AZ266" s="17">
        <f t="shared" si="78"/>
        <v>8.2240438581757808E-3</v>
      </c>
      <c r="BA266" s="17">
        <v>2.5000000000000005E-3</v>
      </c>
      <c r="BB266" s="4"/>
      <c r="BC266" s="18">
        <f t="shared" si="79"/>
        <v>0</v>
      </c>
      <c r="BD266" s="4"/>
    </row>
    <row r="267" spans="1:56" x14ac:dyDescent="0.3">
      <c r="A267" s="2">
        <v>8913296</v>
      </c>
      <c r="B267" s="2" t="s">
        <v>295</v>
      </c>
      <c r="C267" s="2">
        <v>8913296</v>
      </c>
      <c r="D267" s="2" t="s">
        <v>105</v>
      </c>
      <c r="E267" s="9">
        <v>993801.46763999993</v>
      </c>
      <c r="G267" s="16">
        <v>993459.75648692658</v>
      </c>
      <c r="H267" s="4"/>
      <c r="I267" s="16">
        <v>995667.66064125008</v>
      </c>
      <c r="J267" s="16">
        <f t="shared" ref="J267:J330" si="80">I267-$G267</f>
        <v>2207.9041543235071</v>
      </c>
      <c r="K267" s="17">
        <f t="shared" ref="K267:K335" si="81">(I267-$G267)/I267</f>
        <v>2.2175111652230706E-3</v>
      </c>
      <c r="L267" s="17">
        <v>2.5000000000000001E-3</v>
      </c>
      <c r="M267" s="4"/>
      <c r="N267" s="16">
        <v>995667.66064125008</v>
      </c>
      <c r="O267" s="16">
        <f t="shared" ref="O267:O330" si="82">N267-$G267</f>
        <v>2207.9041543235071</v>
      </c>
      <c r="P267" s="17">
        <f t="shared" ref="P267:P335" si="83">(N267-$G267)/N267</f>
        <v>2.2175111652230706E-3</v>
      </c>
      <c r="Q267" s="17">
        <v>2.5000000000000001E-3</v>
      </c>
      <c r="R267" s="4"/>
      <c r="S267" s="18">
        <f t="shared" ref="S267:S335" si="84">N267-I267</f>
        <v>0</v>
      </c>
      <c r="T267" s="4"/>
      <c r="U267" s="16">
        <v>997875.56478250003</v>
      </c>
      <c r="V267" s="16">
        <f t="shared" ref="V267:V330" si="85">U267-$G267</f>
        <v>4415.8082955734571</v>
      </c>
      <c r="W267" s="17">
        <f t="shared" ref="W267:W335" si="86">(U267-$G267)/U267</f>
        <v>4.4252093661958144E-3</v>
      </c>
      <c r="X267" s="17">
        <v>5.0000000000000001E-3</v>
      </c>
      <c r="Y267" s="4"/>
      <c r="Z267" s="16">
        <v>997875.56478250003</v>
      </c>
      <c r="AA267" s="16">
        <f t="shared" ref="AA267:AA330" si="87">Z267-$G267</f>
        <v>4415.8082955734571</v>
      </c>
      <c r="AB267" s="17">
        <f t="shared" ref="AB267:AB335" si="88">(Z267-$G267)/Z267</f>
        <v>4.4252093661958144E-3</v>
      </c>
      <c r="AC267" s="17">
        <v>5.000000000000001E-3</v>
      </c>
      <c r="AD267" s="4"/>
      <c r="AE267" s="18">
        <f t="shared" ref="AE267:AE335" si="89">Z267-U267</f>
        <v>0</v>
      </c>
      <c r="AF267" s="4"/>
      <c r="AG267" s="16">
        <v>995667.66064125008</v>
      </c>
      <c r="AH267" s="16">
        <f t="shared" ref="AH267:AH330" si="90">AG267-$G267</f>
        <v>2207.9041543235071</v>
      </c>
      <c r="AI267" s="17">
        <f t="shared" ref="AI267:AI335" si="91">(AG267-$G267)/AG267</f>
        <v>2.2175111652230706E-3</v>
      </c>
      <c r="AJ267" s="17">
        <v>2.5000000000000001E-3</v>
      </c>
      <c r="AK267" s="4"/>
      <c r="AL267" s="16">
        <v>995667.66064125008</v>
      </c>
      <c r="AM267" s="16">
        <f t="shared" ref="AM267:AM330" si="92">AL267-$G267</f>
        <v>2207.9041543235071</v>
      </c>
      <c r="AN267" s="17">
        <f t="shared" ref="AN267:AN335" si="93">(AL267-$G267)/AL267</f>
        <v>2.2175111652230706E-3</v>
      </c>
      <c r="AO267" s="17">
        <v>2.5000000000000001E-3</v>
      </c>
      <c r="AP267" s="4"/>
      <c r="AQ267" s="18">
        <f t="shared" ref="AQ267:AQ335" si="94">AL267-AG267</f>
        <v>0</v>
      </c>
      <c r="AR267" s="4"/>
      <c r="AS267" s="16">
        <v>995667.66064125008</v>
      </c>
      <c r="AT267" s="16">
        <f t="shared" ref="AT267:AT330" si="95">AS267-$G267</f>
        <v>2207.9041543235071</v>
      </c>
      <c r="AU267" s="17">
        <f t="shared" ref="AU267:AU335" si="96">(AS267-$G267)/AS267</f>
        <v>2.2175111652230706E-3</v>
      </c>
      <c r="AV267" s="17">
        <v>2.5000000000000001E-3</v>
      </c>
      <c r="AW267" s="4"/>
      <c r="AX267" s="16">
        <v>995667.66064125008</v>
      </c>
      <c r="AY267" s="16">
        <f t="shared" ref="AY267:AY330" si="97">AX267-$G267</f>
        <v>2207.9041543235071</v>
      </c>
      <c r="AZ267" s="17">
        <f t="shared" ref="AZ267:AZ335" si="98">(AX267-$G267)/AX267</f>
        <v>2.2175111652230706E-3</v>
      </c>
      <c r="BA267" s="17">
        <v>2.5000000000000001E-3</v>
      </c>
      <c r="BB267" s="4"/>
      <c r="BC267" s="18">
        <f t="shared" ref="BC267:BC335" si="99">AX267-AS267</f>
        <v>0</v>
      </c>
      <c r="BD267" s="4"/>
    </row>
    <row r="268" spans="1:56" x14ac:dyDescent="0.3">
      <c r="A268" s="2">
        <v>8913548</v>
      </c>
      <c r="B268" s="2" t="s">
        <v>295</v>
      </c>
      <c r="C268" s="2">
        <v>8913548</v>
      </c>
      <c r="D268" s="2" t="s">
        <v>105</v>
      </c>
      <c r="E268" s="9">
        <v>380995.00340000005</v>
      </c>
      <c r="G268" s="16">
        <v>378382.06411033642</v>
      </c>
      <c r="H268" s="4"/>
      <c r="I268" s="16">
        <v>381088.74421444576</v>
      </c>
      <c r="J268" s="16">
        <f t="shared" si="80"/>
        <v>2706.6801041093422</v>
      </c>
      <c r="K268" s="17">
        <f t="shared" si="81"/>
        <v>7.102492910644043E-3</v>
      </c>
      <c r="L268" s="17">
        <v>1.1000000000000003E-2</v>
      </c>
      <c r="M268" s="4"/>
      <c r="N268" s="16">
        <v>381088.74421444576</v>
      </c>
      <c r="O268" s="16">
        <f t="shared" si="82"/>
        <v>2706.6801041093422</v>
      </c>
      <c r="P268" s="17">
        <f t="shared" si="83"/>
        <v>7.102492910644043E-3</v>
      </c>
      <c r="Q268" s="17">
        <v>1.1000000000000003E-2</v>
      </c>
      <c r="R268" s="4"/>
      <c r="S268" s="18">
        <f t="shared" si="84"/>
        <v>0</v>
      </c>
      <c r="T268" s="4"/>
      <c r="U268" s="16">
        <v>379612.37324292987</v>
      </c>
      <c r="V268" s="16">
        <f t="shared" si="85"/>
        <v>1230.3091325934511</v>
      </c>
      <c r="W268" s="17">
        <f t="shared" si="86"/>
        <v>3.2409616211485411E-3</v>
      </c>
      <c r="X268" s="17">
        <v>4.9999999999999975E-3</v>
      </c>
      <c r="Y268" s="4"/>
      <c r="Z268" s="16">
        <v>379612.37324292987</v>
      </c>
      <c r="AA268" s="16">
        <f t="shared" si="87"/>
        <v>1230.3091325934511</v>
      </c>
      <c r="AB268" s="17">
        <f t="shared" si="88"/>
        <v>3.2409616211485411E-3</v>
      </c>
      <c r="AC268" s="17">
        <v>4.9999999999999975E-3</v>
      </c>
      <c r="AD268" s="4"/>
      <c r="AE268" s="18">
        <f t="shared" si="89"/>
        <v>0</v>
      </c>
      <c r="AF268" s="4"/>
      <c r="AG268" s="16">
        <v>380842.68238585978</v>
      </c>
      <c r="AH268" s="16">
        <f t="shared" si="90"/>
        <v>2460.6182755233604</v>
      </c>
      <c r="AI268" s="17">
        <f t="shared" si="91"/>
        <v>6.4609834698893514E-3</v>
      </c>
      <c r="AJ268" s="17">
        <v>1.0000000000000002E-2</v>
      </c>
      <c r="AK268" s="4"/>
      <c r="AL268" s="16">
        <v>380842.68238585978</v>
      </c>
      <c r="AM268" s="16">
        <f t="shared" si="92"/>
        <v>2460.6182755233604</v>
      </c>
      <c r="AN268" s="17">
        <f t="shared" si="93"/>
        <v>6.4609834698893514E-3</v>
      </c>
      <c r="AO268" s="17">
        <v>1.0000000000000002E-2</v>
      </c>
      <c r="AP268" s="4"/>
      <c r="AQ268" s="18">
        <f t="shared" si="94"/>
        <v>0</v>
      </c>
      <c r="AR268" s="4"/>
      <c r="AS268" s="16">
        <v>378997.21867146494</v>
      </c>
      <c r="AT268" s="16">
        <f t="shared" si="95"/>
        <v>615.15456112852553</v>
      </c>
      <c r="AU268" s="17">
        <f t="shared" si="96"/>
        <v>1.6231110172388215E-3</v>
      </c>
      <c r="AV268" s="17">
        <v>2.5000000000000022E-3</v>
      </c>
      <c r="AW268" s="4"/>
      <c r="AX268" s="16">
        <v>378997.21867146494</v>
      </c>
      <c r="AY268" s="16">
        <f t="shared" si="97"/>
        <v>615.15456112852553</v>
      </c>
      <c r="AZ268" s="17">
        <f t="shared" si="98"/>
        <v>1.6231110172388215E-3</v>
      </c>
      <c r="BA268" s="17">
        <v>2.5000000000000022E-3</v>
      </c>
      <c r="BB268" s="4"/>
      <c r="BC268" s="18">
        <f t="shared" si="99"/>
        <v>0</v>
      </c>
      <c r="BD268" s="4"/>
    </row>
    <row r="269" spans="1:56" x14ac:dyDescent="0.3">
      <c r="A269" s="2">
        <v>8913097</v>
      </c>
      <c r="B269" s="2" t="s">
        <v>143</v>
      </c>
      <c r="C269" s="2">
        <v>8913097</v>
      </c>
      <c r="D269" s="2" t="s">
        <v>105</v>
      </c>
      <c r="E269" s="9">
        <v>716358.27644000005</v>
      </c>
      <c r="G269" s="16">
        <v>702149.73025453149</v>
      </c>
      <c r="H269" s="4"/>
      <c r="I269" s="16">
        <v>703629.35937575006</v>
      </c>
      <c r="J269" s="16">
        <f t="shared" si="80"/>
        <v>1479.6291212185752</v>
      </c>
      <c r="K269" s="17">
        <f t="shared" si="81"/>
        <v>2.1028530170078192E-3</v>
      </c>
      <c r="L269" s="17">
        <v>2.4999999999999988E-3</v>
      </c>
      <c r="M269" s="4"/>
      <c r="N269" s="16">
        <v>703629.35937575006</v>
      </c>
      <c r="O269" s="16">
        <f t="shared" si="82"/>
        <v>1479.6291212185752</v>
      </c>
      <c r="P269" s="17">
        <f t="shared" si="83"/>
        <v>2.1028530170078192E-3</v>
      </c>
      <c r="Q269" s="17">
        <v>2.4999999999999988E-3</v>
      </c>
      <c r="R269" s="4"/>
      <c r="S269" s="18">
        <f t="shared" si="84"/>
        <v>0</v>
      </c>
      <c r="T269" s="4"/>
      <c r="U269" s="16">
        <v>705108.98845150007</v>
      </c>
      <c r="V269" s="16">
        <f t="shared" si="85"/>
        <v>2959.2581969685853</v>
      </c>
      <c r="W269" s="17">
        <f t="shared" si="86"/>
        <v>4.1968805467470418E-3</v>
      </c>
      <c r="X269" s="17">
        <v>5.000000000000001E-3</v>
      </c>
      <c r="Y269" s="4"/>
      <c r="Z269" s="16">
        <v>705108.98845150007</v>
      </c>
      <c r="AA269" s="16">
        <f t="shared" si="87"/>
        <v>2959.2581969685853</v>
      </c>
      <c r="AB269" s="17">
        <f t="shared" si="88"/>
        <v>4.1968805467470418E-3</v>
      </c>
      <c r="AC269" s="17">
        <v>5.000000000000001E-3</v>
      </c>
      <c r="AD269" s="4"/>
      <c r="AE269" s="18">
        <f t="shared" si="89"/>
        <v>0</v>
      </c>
      <c r="AF269" s="4"/>
      <c r="AG269" s="16">
        <v>703629.35937575006</v>
      </c>
      <c r="AH269" s="16">
        <f t="shared" si="90"/>
        <v>1479.6291212185752</v>
      </c>
      <c r="AI269" s="17">
        <f t="shared" si="91"/>
        <v>2.1028530170078192E-3</v>
      </c>
      <c r="AJ269" s="17">
        <v>2.4999999999999988E-3</v>
      </c>
      <c r="AK269" s="4"/>
      <c r="AL269" s="16">
        <v>703629.35937575006</v>
      </c>
      <c r="AM269" s="16">
        <f t="shared" si="92"/>
        <v>1479.6291212185752</v>
      </c>
      <c r="AN269" s="17">
        <f t="shared" si="93"/>
        <v>2.1028530170078192E-3</v>
      </c>
      <c r="AO269" s="17">
        <v>2.4999999999999988E-3</v>
      </c>
      <c r="AP269" s="4"/>
      <c r="AQ269" s="18">
        <f t="shared" si="94"/>
        <v>0</v>
      </c>
      <c r="AR269" s="4"/>
      <c r="AS269" s="16">
        <v>703629.35937575006</v>
      </c>
      <c r="AT269" s="16">
        <f t="shared" si="95"/>
        <v>1479.6291212185752</v>
      </c>
      <c r="AU269" s="17">
        <f t="shared" si="96"/>
        <v>2.1028530170078192E-3</v>
      </c>
      <c r="AV269" s="17">
        <v>2.4999999999999988E-3</v>
      </c>
      <c r="AW269" s="4"/>
      <c r="AX269" s="16">
        <v>703629.35937575006</v>
      </c>
      <c r="AY269" s="16">
        <f t="shared" si="97"/>
        <v>1479.6291212185752</v>
      </c>
      <c r="AZ269" s="17">
        <f t="shared" si="98"/>
        <v>2.1028530170078192E-3</v>
      </c>
      <c r="BA269" s="17">
        <v>2.4999999999999988E-3</v>
      </c>
      <c r="BB269" s="4"/>
      <c r="BC269" s="18">
        <f t="shared" si="99"/>
        <v>0</v>
      </c>
      <c r="BD269" s="4"/>
    </row>
    <row r="270" spans="1:56" x14ac:dyDescent="0.3">
      <c r="A270" s="2">
        <v>8913769</v>
      </c>
      <c r="B270" s="2" t="s">
        <v>183</v>
      </c>
      <c r="C270" s="2">
        <v>8913769</v>
      </c>
      <c r="D270" s="2" t="s">
        <v>105</v>
      </c>
      <c r="E270" s="9">
        <v>1612302.73484</v>
      </c>
      <c r="G270" s="16">
        <v>1593865.8995325912</v>
      </c>
      <c r="H270" s="4"/>
      <c r="I270" s="16">
        <v>1597574.8189987501</v>
      </c>
      <c r="J270" s="16">
        <f t="shared" si="80"/>
        <v>3708.9194661588408</v>
      </c>
      <c r="K270" s="17">
        <f t="shared" si="81"/>
        <v>2.3215935942726838E-3</v>
      </c>
      <c r="L270" s="17">
        <v>2.5000000000000001E-3</v>
      </c>
      <c r="M270" s="4"/>
      <c r="N270" s="16">
        <v>1597574.8189987501</v>
      </c>
      <c r="O270" s="16">
        <f t="shared" si="82"/>
        <v>3708.9194661588408</v>
      </c>
      <c r="P270" s="17">
        <f t="shared" si="83"/>
        <v>2.3215935942726838E-3</v>
      </c>
      <c r="Q270" s="17">
        <v>2.5000000000000001E-3</v>
      </c>
      <c r="R270" s="4"/>
      <c r="S270" s="18">
        <f t="shared" si="84"/>
        <v>0</v>
      </c>
      <c r="T270" s="4"/>
      <c r="U270" s="16">
        <v>1601283.7384975001</v>
      </c>
      <c r="V270" s="16">
        <f t="shared" si="85"/>
        <v>7417.8389649088494</v>
      </c>
      <c r="W270" s="17">
        <f t="shared" si="86"/>
        <v>4.6324325830405791E-3</v>
      </c>
      <c r="X270" s="17">
        <v>5.0000000000000001E-3</v>
      </c>
      <c r="Y270" s="4"/>
      <c r="Z270" s="16">
        <v>1601283.7384975001</v>
      </c>
      <c r="AA270" s="16">
        <f t="shared" si="87"/>
        <v>7417.8389649088494</v>
      </c>
      <c r="AB270" s="17">
        <f t="shared" si="88"/>
        <v>4.6324325830405791E-3</v>
      </c>
      <c r="AC270" s="17">
        <v>4.9999999999999992E-3</v>
      </c>
      <c r="AD270" s="4"/>
      <c r="AE270" s="18">
        <f t="shared" si="89"/>
        <v>0</v>
      </c>
      <c r="AF270" s="4"/>
      <c r="AG270" s="16">
        <v>1597574.8189987501</v>
      </c>
      <c r="AH270" s="16">
        <f t="shared" si="90"/>
        <v>3708.9194661588408</v>
      </c>
      <c r="AI270" s="17">
        <f t="shared" si="91"/>
        <v>2.3215935942726838E-3</v>
      </c>
      <c r="AJ270" s="17">
        <v>2.5000000000000001E-3</v>
      </c>
      <c r="AK270" s="4"/>
      <c r="AL270" s="16">
        <v>1597574.8189987501</v>
      </c>
      <c r="AM270" s="16">
        <f t="shared" si="92"/>
        <v>3708.9194661588408</v>
      </c>
      <c r="AN270" s="17">
        <f t="shared" si="93"/>
        <v>2.3215935942726838E-3</v>
      </c>
      <c r="AO270" s="17">
        <v>2.5000000000000001E-3</v>
      </c>
      <c r="AP270" s="4"/>
      <c r="AQ270" s="18">
        <f t="shared" si="94"/>
        <v>0</v>
      </c>
      <c r="AR270" s="4"/>
      <c r="AS270" s="16">
        <v>1597574.8189987501</v>
      </c>
      <c r="AT270" s="16">
        <f t="shared" si="95"/>
        <v>3708.9194661588408</v>
      </c>
      <c r="AU270" s="17">
        <f t="shared" si="96"/>
        <v>2.3215935942726838E-3</v>
      </c>
      <c r="AV270" s="17">
        <v>2.5000000000000001E-3</v>
      </c>
      <c r="AW270" s="4"/>
      <c r="AX270" s="16">
        <v>1597574.8189987501</v>
      </c>
      <c r="AY270" s="16">
        <f t="shared" si="97"/>
        <v>3708.9194661588408</v>
      </c>
      <c r="AZ270" s="17">
        <f t="shared" si="98"/>
        <v>2.3215935942726838E-3</v>
      </c>
      <c r="BA270" s="17">
        <v>2.5000000000000001E-3</v>
      </c>
      <c r="BB270" s="4"/>
      <c r="BC270" s="18">
        <f t="shared" si="99"/>
        <v>0</v>
      </c>
      <c r="BD270" s="4"/>
    </row>
    <row r="271" spans="1:56" x14ac:dyDescent="0.3">
      <c r="A271" s="2">
        <v>8913390</v>
      </c>
      <c r="B271" s="2" t="s">
        <v>286</v>
      </c>
      <c r="C271" s="2">
        <v>8913390</v>
      </c>
      <c r="D271" s="2" t="s">
        <v>105</v>
      </c>
      <c r="E271" s="9">
        <v>504233.33544</v>
      </c>
      <c r="G271" s="16">
        <v>505201.29917756887</v>
      </c>
      <c r="H271" s="4"/>
      <c r="I271" s="16">
        <v>506188.55719799991</v>
      </c>
      <c r="J271" s="16">
        <f t="shared" si="80"/>
        <v>987.25802043103613</v>
      </c>
      <c r="K271" s="17">
        <f t="shared" si="81"/>
        <v>1.9503760138237613E-3</v>
      </c>
      <c r="L271" s="17">
        <v>2.5000000000000001E-3</v>
      </c>
      <c r="M271" s="4"/>
      <c r="N271" s="16">
        <v>506188.55719799991</v>
      </c>
      <c r="O271" s="16">
        <f t="shared" si="82"/>
        <v>987.25802043103613</v>
      </c>
      <c r="P271" s="17">
        <f t="shared" si="83"/>
        <v>1.9503760138237613E-3</v>
      </c>
      <c r="Q271" s="17">
        <v>2.5000000000000005E-3</v>
      </c>
      <c r="R271" s="4"/>
      <c r="S271" s="18">
        <f t="shared" si="84"/>
        <v>0</v>
      </c>
      <c r="T271" s="4"/>
      <c r="U271" s="16">
        <v>507175.81519599992</v>
      </c>
      <c r="V271" s="16">
        <f t="shared" si="85"/>
        <v>1974.5160184310516</v>
      </c>
      <c r="W271" s="17">
        <f t="shared" si="86"/>
        <v>3.893158859848222E-3</v>
      </c>
      <c r="X271" s="17">
        <v>5.0000000000000001E-3</v>
      </c>
      <c r="Y271" s="4"/>
      <c r="Z271" s="16">
        <v>507175.81519599986</v>
      </c>
      <c r="AA271" s="16">
        <f t="shared" si="87"/>
        <v>1974.5160184309934</v>
      </c>
      <c r="AB271" s="17">
        <f t="shared" si="88"/>
        <v>3.8931588598481079E-3</v>
      </c>
      <c r="AC271" s="17">
        <v>4.9999999999999992E-3</v>
      </c>
      <c r="AD271" s="4"/>
      <c r="AE271" s="18">
        <f t="shared" si="89"/>
        <v>0</v>
      </c>
      <c r="AF271" s="4"/>
      <c r="AG271" s="16">
        <v>506188.55719799991</v>
      </c>
      <c r="AH271" s="16">
        <f t="shared" si="90"/>
        <v>987.25802043103613</v>
      </c>
      <c r="AI271" s="17">
        <f t="shared" si="91"/>
        <v>1.9503760138237613E-3</v>
      </c>
      <c r="AJ271" s="17">
        <v>2.5000000000000001E-3</v>
      </c>
      <c r="AK271" s="4"/>
      <c r="AL271" s="16">
        <v>506188.55719799991</v>
      </c>
      <c r="AM271" s="16">
        <f t="shared" si="92"/>
        <v>987.25802043103613</v>
      </c>
      <c r="AN271" s="17">
        <f t="shared" si="93"/>
        <v>1.9503760138237613E-3</v>
      </c>
      <c r="AO271" s="17">
        <v>2.5000000000000005E-3</v>
      </c>
      <c r="AP271" s="4"/>
      <c r="AQ271" s="18">
        <f t="shared" si="94"/>
        <v>0</v>
      </c>
      <c r="AR271" s="4"/>
      <c r="AS271" s="16">
        <v>506188.55719799991</v>
      </c>
      <c r="AT271" s="16">
        <f t="shared" si="95"/>
        <v>987.25802043103613</v>
      </c>
      <c r="AU271" s="17">
        <f t="shared" si="96"/>
        <v>1.9503760138237613E-3</v>
      </c>
      <c r="AV271" s="17">
        <v>2.5000000000000001E-3</v>
      </c>
      <c r="AW271" s="4"/>
      <c r="AX271" s="16">
        <v>506188.55719799991</v>
      </c>
      <c r="AY271" s="16">
        <f t="shared" si="97"/>
        <v>987.25802043103613</v>
      </c>
      <c r="AZ271" s="17">
        <f t="shared" si="98"/>
        <v>1.9503760138237613E-3</v>
      </c>
      <c r="BA271" s="17">
        <v>2.5000000000000005E-3</v>
      </c>
      <c r="BB271" s="4"/>
      <c r="BC271" s="18">
        <f t="shared" si="99"/>
        <v>0</v>
      </c>
      <c r="BD271" s="4"/>
    </row>
    <row r="272" spans="1:56" x14ac:dyDescent="0.3">
      <c r="A272" s="2">
        <v>8913073</v>
      </c>
      <c r="B272" s="2" t="s">
        <v>263</v>
      </c>
      <c r="C272" s="2">
        <v>8913073</v>
      </c>
      <c r="D272" s="2" t="s">
        <v>105</v>
      </c>
      <c r="E272" s="9">
        <v>823409.57324000006</v>
      </c>
      <c r="G272" s="16">
        <v>798656.89103863144</v>
      </c>
      <c r="H272" s="4"/>
      <c r="I272" s="16">
        <v>800377.7879775</v>
      </c>
      <c r="J272" s="16">
        <f t="shared" si="80"/>
        <v>1720.8969388685655</v>
      </c>
      <c r="K272" s="17">
        <f t="shared" si="81"/>
        <v>2.1501058184250146E-3</v>
      </c>
      <c r="L272" s="17">
        <v>2.5000000000000001E-3</v>
      </c>
      <c r="M272" s="4"/>
      <c r="N272" s="16">
        <v>800377.78797750012</v>
      </c>
      <c r="O272" s="16">
        <f t="shared" si="82"/>
        <v>1720.8969388686819</v>
      </c>
      <c r="P272" s="17">
        <f t="shared" si="83"/>
        <v>2.1501058184251599E-3</v>
      </c>
      <c r="Q272" s="17">
        <v>2.5000000000000001E-3</v>
      </c>
      <c r="R272" s="4"/>
      <c r="S272" s="18">
        <f t="shared" si="84"/>
        <v>0</v>
      </c>
      <c r="T272" s="4"/>
      <c r="U272" s="16">
        <v>802098.68495500006</v>
      </c>
      <c r="V272" s="16">
        <f t="shared" si="85"/>
        <v>3441.7939163686242</v>
      </c>
      <c r="W272" s="17">
        <f t="shared" si="86"/>
        <v>4.2909856117788279E-3</v>
      </c>
      <c r="X272" s="17">
        <v>5.0000000000000001E-3</v>
      </c>
      <c r="Y272" s="4"/>
      <c r="Z272" s="16">
        <v>802098.68495500006</v>
      </c>
      <c r="AA272" s="16">
        <f t="shared" si="87"/>
        <v>3441.7939163686242</v>
      </c>
      <c r="AB272" s="17">
        <f t="shared" si="88"/>
        <v>4.2909856117788279E-3</v>
      </c>
      <c r="AC272" s="17">
        <v>4.9999999999999992E-3</v>
      </c>
      <c r="AD272" s="4"/>
      <c r="AE272" s="18">
        <f t="shared" si="89"/>
        <v>0</v>
      </c>
      <c r="AF272" s="4"/>
      <c r="AG272" s="16">
        <v>800377.7879775</v>
      </c>
      <c r="AH272" s="16">
        <f t="shared" si="90"/>
        <v>1720.8969388685655</v>
      </c>
      <c r="AI272" s="17">
        <f t="shared" si="91"/>
        <v>2.1501058184250146E-3</v>
      </c>
      <c r="AJ272" s="17">
        <v>2.5000000000000001E-3</v>
      </c>
      <c r="AK272" s="4"/>
      <c r="AL272" s="16">
        <v>800377.78797750012</v>
      </c>
      <c r="AM272" s="16">
        <f t="shared" si="92"/>
        <v>1720.8969388686819</v>
      </c>
      <c r="AN272" s="17">
        <f t="shared" si="93"/>
        <v>2.1501058184251599E-3</v>
      </c>
      <c r="AO272" s="17">
        <v>2.5000000000000001E-3</v>
      </c>
      <c r="AP272" s="4"/>
      <c r="AQ272" s="18">
        <f t="shared" si="94"/>
        <v>0</v>
      </c>
      <c r="AR272" s="4"/>
      <c r="AS272" s="16">
        <v>800377.7879775</v>
      </c>
      <c r="AT272" s="16">
        <f t="shared" si="95"/>
        <v>1720.8969388685655</v>
      </c>
      <c r="AU272" s="17">
        <f t="shared" si="96"/>
        <v>2.1501058184250146E-3</v>
      </c>
      <c r="AV272" s="17">
        <v>2.5000000000000001E-3</v>
      </c>
      <c r="AW272" s="4"/>
      <c r="AX272" s="16">
        <v>800377.78797750012</v>
      </c>
      <c r="AY272" s="16">
        <f t="shared" si="97"/>
        <v>1720.8969388686819</v>
      </c>
      <c r="AZ272" s="17">
        <f t="shared" si="98"/>
        <v>2.1501058184251599E-3</v>
      </c>
      <c r="BA272" s="17">
        <v>2.5000000000000001E-3</v>
      </c>
      <c r="BB272" s="4"/>
      <c r="BC272" s="18">
        <f t="shared" si="99"/>
        <v>0</v>
      </c>
      <c r="BD272" s="4"/>
    </row>
    <row r="273" spans="1:56" x14ac:dyDescent="0.3">
      <c r="A273" s="2">
        <v>8913710</v>
      </c>
      <c r="B273" s="2" t="s">
        <v>321</v>
      </c>
      <c r="C273" s="2">
        <v>8913710</v>
      </c>
      <c r="D273" s="2" t="s">
        <v>105</v>
      </c>
      <c r="E273" s="9">
        <v>737014.43844000006</v>
      </c>
      <c r="G273" s="16">
        <v>736651.08824644901</v>
      </c>
      <c r="H273" s="4"/>
      <c r="I273" s="16">
        <v>738216.97067049996</v>
      </c>
      <c r="J273" s="16">
        <f t="shared" si="80"/>
        <v>1565.8824240509421</v>
      </c>
      <c r="K273" s="17">
        <f t="shared" si="81"/>
        <v>2.1211682828541573E-3</v>
      </c>
      <c r="L273" s="17">
        <v>2.5000000000000001E-3</v>
      </c>
      <c r="M273" s="4"/>
      <c r="N273" s="16">
        <v>738216.97067049996</v>
      </c>
      <c r="O273" s="16">
        <f t="shared" si="82"/>
        <v>1565.8824240509421</v>
      </c>
      <c r="P273" s="17">
        <f t="shared" si="83"/>
        <v>2.1211682828541573E-3</v>
      </c>
      <c r="Q273" s="17">
        <v>2.5000000000000001E-3</v>
      </c>
      <c r="R273" s="4"/>
      <c r="S273" s="18">
        <f t="shared" si="84"/>
        <v>0</v>
      </c>
      <c r="T273" s="4"/>
      <c r="U273" s="16">
        <v>739782.85314100003</v>
      </c>
      <c r="V273" s="16">
        <f t="shared" si="85"/>
        <v>3131.7648945510155</v>
      </c>
      <c r="W273" s="17">
        <f t="shared" si="86"/>
        <v>4.2333569658367194E-3</v>
      </c>
      <c r="X273" s="17">
        <v>5.0000000000000001E-3</v>
      </c>
      <c r="Y273" s="4"/>
      <c r="Z273" s="16">
        <v>739782.85314099991</v>
      </c>
      <c r="AA273" s="16">
        <f t="shared" si="87"/>
        <v>3131.764894550899</v>
      </c>
      <c r="AB273" s="17">
        <f t="shared" si="88"/>
        <v>4.2333569658365633E-3</v>
      </c>
      <c r="AC273" s="17">
        <v>4.9999999999999992E-3</v>
      </c>
      <c r="AD273" s="4"/>
      <c r="AE273" s="18">
        <f t="shared" si="89"/>
        <v>0</v>
      </c>
      <c r="AF273" s="4"/>
      <c r="AG273" s="16">
        <v>738216.97067049996</v>
      </c>
      <c r="AH273" s="16">
        <f t="shared" si="90"/>
        <v>1565.8824240509421</v>
      </c>
      <c r="AI273" s="17">
        <f t="shared" si="91"/>
        <v>2.1211682828541573E-3</v>
      </c>
      <c r="AJ273" s="17">
        <v>2.5000000000000001E-3</v>
      </c>
      <c r="AK273" s="4"/>
      <c r="AL273" s="16">
        <v>738216.97067049996</v>
      </c>
      <c r="AM273" s="16">
        <f t="shared" si="92"/>
        <v>1565.8824240509421</v>
      </c>
      <c r="AN273" s="17">
        <f t="shared" si="93"/>
        <v>2.1211682828541573E-3</v>
      </c>
      <c r="AO273" s="17">
        <v>2.5000000000000001E-3</v>
      </c>
      <c r="AP273" s="4"/>
      <c r="AQ273" s="18">
        <f t="shared" si="94"/>
        <v>0</v>
      </c>
      <c r="AR273" s="4"/>
      <c r="AS273" s="16">
        <v>738216.97067049996</v>
      </c>
      <c r="AT273" s="16">
        <f t="shared" si="95"/>
        <v>1565.8824240509421</v>
      </c>
      <c r="AU273" s="17">
        <f t="shared" si="96"/>
        <v>2.1211682828541573E-3</v>
      </c>
      <c r="AV273" s="17">
        <v>2.5000000000000001E-3</v>
      </c>
      <c r="AW273" s="4"/>
      <c r="AX273" s="16">
        <v>738216.97067049996</v>
      </c>
      <c r="AY273" s="16">
        <f t="shared" si="97"/>
        <v>1565.8824240509421</v>
      </c>
      <c r="AZ273" s="17">
        <f t="shared" si="98"/>
        <v>2.1211682828541573E-3</v>
      </c>
      <c r="BA273" s="17">
        <v>2.5000000000000001E-3</v>
      </c>
      <c r="BB273" s="4"/>
      <c r="BC273" s="18">
        <f t="shared" si="99"/>
        <v>0</v>
      </c>
      <c r="BD273" s="4"/>
    </row>
    <row r="274" spans="1:56" x14ac:dyDescent="0.3">
      <c r="A274" s="2">
        <v>8912237</v>
      </c>
      <c r="B274" s="2" t="s">
        <v>200</v>
      </c>
      <c r="C274" s="2">
        <v>8912237</v>
      </c>
      <c r="D274" s="2" t="s">
        <v>105</v>
      </c>
      <c r="E274" s="9">
        <v>557336.98334000004</v>
      </c>
      <c r="G274" s="16">
        <v>548423.67517644749</v>
      </c>
      <c r="H274" s="4"/>
      <c r="I274" s="16">
        <v>549518.98913800006</v>
      </c>
      <c r="J274" s="16">
        <f t="shared" si="80"/>
        <v>1095.3139615525724</v>
      </c>
      <c r="K274" s="17">
        <f t="shared" si="81"/>
        <v>1.9932231336913958E-3</v>
      </c>
      <c r="L274" s="17">
        <v>2.5000000000000001E-3</v>
      </c>
      <c r="M274" s="4"/>
      <c r="N274" s="16">
        <v>549518.98913800006</v>
      </c>
      <c r="O274" s="16">
        <f t="shared" si="82"/>
        <v>1095.3139615525724</v>
      </c>
      <c r="P274" s="17">
        <f t="shared" si="83"/>
        <v>1.9932231336913958E-3</v>
      </c>
      <c r="Q274" s="17">
        <v>2.4999999999999996E-3</v>
      </c>
      <c r="R274" s="4"/>
      <c r="S274" s="18">
        <f t="shared" si="84"/>
        <v>0</v>
      </c>
      <c r="T274" s="4"/>
      <c r="U274" s="16">
        <v>550614.30307600007</v>
      </c>
      <c r="V274" s="16">
        <f t="shared" si="85"/>
        <v>2190.627899552579</v>
      </c>
      <c r="W274" s="17">
        <f t="shared" si="86"/>
        <v>3.9785161542565516E-3</v>
      </c>
      <c r="X274" s="17">
        <v>5.0000000000000001E-3</v>
      </c>
      <c r="Y274" s="4"/>
      <c r="Z274" s="16">
        <v>550614.30307600007</v>
      </c>
      <c r="AA274" s="16">
        <f t="shared" si="87"/>
        <v>2190.627899552579</v>
      </c>
      <c r="AB274" s="17">
        <f t="shared" si="88"/>
        <v>3.9785161542565516E-3</v>
      </c>
      <c r="AC274" s="17">
        <v>5.0000000000000001E-3</v>
      </c>
      <c r="AD274" s="4"/>
      <c r="AE274" s="18">
        <f t="shared" si="89"/>
        <v>0</v>
      </c>
      <c r="AF274" s="4"/>
      <c r="AG274" s="16">
        <v>549518.98913800006</v>
      </c>
      <c r="AH274" s="16">
        <f t="shared" si="90"/>
        <v>1095.3139615525724</v>
      </c>
      <c r="AI274" s="17">
        <f t="shared" si="91"/>
        <v>1.9932231336913958E-3</v>
      </c>
      <c r="AJ274" s="17">
        <v>2.5000000000000001E-3</v>
      </c>
      <c r="AK274" s="4"/>
      <c r="AL274" s="16">
        <v>549518.98913800006</v>
      </c>
      <c r="AM274" s="16">
        <f t="shared" si="92"/>
        <v>1095.3139615525724</v>
      </c>
      <c r="AN274" s="17">
        <f t="shared" si="93"/>
        <v>1.9932231336913958E-3</v>
      </c>
      <c r="AO274" s="17">
        <v>2.4999999999999996E-3</v>
      </c>
      <c r="AP274" s="4"/>
      <c r="AQ274" s="18">
        <f t="shared" si="94"/>
        <v>0</v>
      </c>
      <c r="AR274" s="4"/>
      <c r="AS274" s="16">
        <v>549518.98913800006</v>
      </c>
      <c r="AT274" s="16">
        <f t="shared" si="95"/>
        <v>1095.3139615525724</v>
      </c>
      <c r="AU274" s="17">
        <f t="shared" si="96"/>
        <v>1.9932231336913958E-3</v>
      </c>
      <c r="AV274" s="17">
        <v>2.5000000000000001E-3</v>
      </c>
      <c r="AW274" s="4"/>
      <c r="AX274" s="16">
        <v>549518.98913800006</v>
      </c>
      <c r="AY274" s="16">
        <f t="shared" si="97"/>
        <v>1095.3139615525724</v>
      </c>
      <c r="AZ274" s="17">
        <f t="shared" si="98"/>
        <v>1.9932231336913958E-3</v>
      </c>
      <c r="BA274" s="17">
        <v>2.4999999999999996E-3</v>
      </c>
      <c r="BB274" s="4"/>
      <c r="BC274" s="18">
        <f t="shared" si="99"/>
        <v>0</v>
      </c>
      <c r="BD274" s="4"/>
    </row>
    <row r="275" spans="1:56" x14ac:dyDescent="0.3">
      <c r="A275" s="2">
        <v>8912911</v>
      </c>
      <c r="B275" s="2" t="s">
        <v>36</v>
      </c>
      <c r="C275" s="2">
        <v>8912911</v>
      </c>
      <c r="D275" s="2" t="s">
        <v>105</v>
      </c>
      <c r="E275" s="9">
        <v>1078490.7911999999</v>
      </c>
      <c r="G275" s="16">
        <v>1078096.5670677426</v>
      </c>
      <c r="H275" s="4"/>
      <c r="I275" s="16">
        <v>1080516.0632677497</v>
      </c>
      <c r="J275" s="16">
        <f t="shared" si="80"/>
        <v>2419.4962000071537</v>
      </c>
      <c r="K275" s="17">
        <f t="shared" si="81"/>
        <v>2.2392042860427215E-3</v>
      </c>
      <c r="L275" s="17">
        <v>2.5000000000000001E-3</v>
      </c>
      <c r="M275" s="4"/>
      <c r="N275" s="16">
        <v>1080516.0632677497</v>
      </c>
      <c r="O275" s="16">
        <f t="shared" si="82"/>
        <v>2419.4962000071537</v>
      </c>
      <c r="P275" s="17">
        <f t="shared" si="83"/>
        <v>2.2392042860427215E-3</v>
      </c>
      <c r="Q275" s="17">
        <v>2.5000000000000005E-3</v>
      </c>
      <c r="R275" s="4"/>
      <c r="S275" s="18">
        <f t="shared" si="84"/>
        <v>0</v>
      </c>
      <c r="T275" s="4"/>
      <c r="U275" s="16">
        <v>1082935.5594354998</v>
      </c>
      <c r="V275" s="16">
        <f t="shared" si="85"/>
        <v>4838.9923677572515</v>
      </c>
      <c r="W275" s="17">
        <f t="shared" si="86"/>
        <v>4.4684028754948873E-3</v>
      </c>
      <c r="X275" s="17">
        <v>5.0000000000000001E-3</v>
      </c>
      <c r="Y275" s="4"/>
      <c r="Z275" s="16">
        <v>1082935.5594354998</v>
      </c>
      <c r="AA275" s="16">
        <f t="shared" si="87"/>
        <v>4838.9923677572515</v>
      </c>
      <c r="AB275" s="17">
        <f t="shared" si="88"/>
        <v>4.4684028754948873E-3</v>
      </c>
      <c r="AC275" s="17">
        <v>4.9999999999999992E-3</v>
      </c>
      <c r="AD275" s="4"/>
      <c r="AE275" s="18">
        <f t="shared" si="89"/>
        <v>0</v>
      </c>
      <c r="AF275" s="4"/>
      <c r="AG275" s="16">
        <v>1080516.0632677497</v>
      </c>
      <c r="AH275" s="16">
        <f t="shared" si="90"/>
        <v>2419.4962000071537</v>
      </c>
      <c r="AI275" s="17">
        <f t="shared" si="91"/>
        <v>2.2392042860427215E-3</v>
      </c>
      <c r="AJ275" s="17">
        <v>2.5000000000000001E-3</v>
      </c>
      <c r="AK275" s="4"/>
      <c r="AL275" s="16">
        <v>1080516.0632677497</v>
      </c>
      <c r="AM275" s="16">
        <f t="shared" si="92"/>
        <v>2419.4962000071537</v>
      </c>
      <c r="AN275" s="17">
        <f t="shared" si="93"/>
        <v>2.2392042860427215E-3</v>
      </c>
      <c r="AO275" s="17">
        <v>2.5000000000000005E-3</v>
      </c>
      <c r="AP275" s="4"/>
      <c r="AQ275" s="18">
        <f t="shared" si="94"/>
        <v>0</v>
      </c>
      <c r="AR275" s="4"/>
      <c r="AS275" s="16">
        <v>1080516.0632677497</v>
      </c>
      <c r="AT275" s="16">
        <f t="shared" si="95"/>
        <v>2419.4962000071537</v>
      </c>
      <c r="AU275" s="17">
        <f t="shared" si="96"/>
        <v>2.2392042860427215E-3</v>
      </c>
      <c r="AV275" s="17">
        <v>2.5000000000000001E-3</v>
      </c>
      <c r="AW275" s="4"/>
      <c r="AX275" s="16">
        <v>1080516.0632677497</v>
      </c>
      <c r="AY275" s="16">
        <f t="shared" si="97"/>
        <v>2419.4962000071537</v>
      </c>
      <c r="AZ275" s="17">
        <f t="shared" si="98"/>
        <v>2.2392042860427215E-3</v>
      </c>
      <c r="BA275" s="17">
        <v>2.5000000000000005E-3</v>
      </c>
      <c r="BB275" s="4"/>
      <c r="BC275" s="18">
        <f t="shared" si="99"/>
        <v>0</v>
      </c>
      <c r="BD275" s="4"/>
    </row>
    <row r="276" spans="1:56" x14ac:dyDescent="0.3">
      <c r="A276" s="2">
        <v>8913586</v>
      </c>
      <c r="B276" s="2" t="s">
        <v>298</v>
      </c>
      <c r="C276" s="2">
        <v>8913586</v>
      </c>
      <c r="D276" s="2" t="s">
        <v>105</v>
      </c>
      <c r="E276" s="9">
        <v>393491.89064</v>
      </c>
      <c r="G276" s="16">
        <v>392226.53032949008</v>
      </c>
      <c r="H276" s="4"/>
      <c r="I276" s="16">
        <v>392931.35137575003</v>
      </c>
      <c r="J276" s="16">
        <f t="shared" si="80"/>
        <v>704.82104625995271</v>
      </c>
      <c r="K276" s="17">
        <f t="shared" si="81"/>
        <v>1.7937511063757054E-3</v>
      </c>
      <c r="L276" s="17">
        <v>2.5000000000000022E-3</v>
      </c>
      <c r="M276" s="4"/>
      <c r="N276" s="16">
        <v>392931.35137574997</v>
      </c>
      <c r="O276" s="16">
        <f t="shared" si="82"/>
        <v>704.8210462598945</v>
      </c>
      <c r="P276" s="17">
        <f t="shared" si="83"/>
        <v>1.7937511063755576E-3</v>
      </c>
      <c r="Q276" s="17">
        <v>2.5000000000000022E-3</v>
      </c>
      <c r="R276" s="4"/>
      <c r="S276" s="18">
        <f t="shared" si="84"/>
        <v>0</v>
      </c>
      <c r="T276" s="4"/>
      <c r="U276" s="16">
        <v>393636.17245150002</v>
      </c>
      <c r="V276" s="16">
        <f t="shared" si="85"/>
        <v>1409.6421220099437</v>
      </c>
      <c r="W276" s="17">
        <f t="shared" si="86"/>
        <v>3.5810787236115246E-3</v>
      </c>
      <c r="X276" s="17">
        <v>5.0000000000000044E-3</v>
      </c>
      <c r="Y276" s="4"/>
      <c r="Z276" s="16">
        <v>393636.17245149997</v>
      </c>
      <c r="AA276" s="16">
        <f t="shared" si="87"/>
        <v>1409.6421220098855</v>
      </c>
      <c r="AB276" s="17">
        <f t="shared" si="88"/>
        <v>3.5810787236113771E-3</v>
      </c>
      <c r="AC276" s="17">
        <v>5.0000000000000044E-3</v>
      </c>
      <c r="AD276" s="4"/>
      <c r="AE276" s="18">
        <f t="shared" si="89"/>
        <v>0</v>
      </c>
      <c r="AF276" s="4"/>
      <c r="AG276" s="16">
        <v>392931.35137575003</v>
      </c>
      <c r="AH276" s="16">
        <f t="shared" si="90"/>
        <v>704.82104625995271</v>
      </c>
      <c r="AI276" s="17">
        <f t="shared" si="91"/>
        <v>1.7937511063757054E-3</v>
      </c>
      <c r="AJ276" s="17">
        <v>2.5000000000000022E-3</v>
      </c>
      <c r="AK276" s="4"/>
      <c r="AL276" s="16">
        <v>392931.35137574997</v>
      </c>
      <c r="AM276" s="16">
        <f t="shared" si="92"/>
        <v>704.8210462598945</v>
      </c>
      <c r="AN276" s="17">
        <f t="shared" si="93"/>
        <v>1.7937511063755576E-3</v>
      </c>
      <c r="AO276" s="17">
        <v>2.5000000000000022E-3</v>
      </c>
      <c r="AP276" s="4"/>
      <c r="AQ276" s="18">
        <f t="shared" si="94"/>
        <v>0</v>
      </c>
      <c r="AR276" s="4"/>
      <c r="AS276" s="16">
        <v>392931.35137575003</v>
      </c>
      <c r="AT276" s="16">
        <f t="shared" si="95"/>
        <v>704.82104625995271</v>
      </c>
      <c r="AU276" s="17">
        <f t="shared" si="96"/>
        <v>1.7937511063757054E-3</v>
      </c>
      <c r="AV276" s="17">
        <v>2.5000000000000022E-3</v>
      </c>
      <c r="AW276" s="4"/>
      <c r="AX276" s="16">
        <v>392931.35137574997</v>
      </c>
      <c r="AY276" s="16">
        <f t="shared" si="97"/>
        <v>704.8210462598945</v>
      </c>
      <c r="AZ276" s="17">
        <f t="shared" si="98"/>
        <v>1.7937511063755576E-3</v>
      </c>
      <c r="BA276" s="17">
        <v>2.5000000000000022E-3</v>
      </c>
      <c r="BB276" s="4"/>
      <c r="BC276" s="18">
        <f t="shared" si="99"/>
        <v>0</v>
      </c>
      <c r="BD276" s="4"/>
    </row>
    <row r="277" spans="1:56" x14ac:dyDescent="0.3">
      <c r="A277" s="2">
        <v>8912017</v>
      </c>
      <c r="B277" s="2" t="s">
        <v>144</v>
      </c>
      <c r="C277" s="2">
        <v>8912017</v>
      </c>
      <c r="D277" s="2" t="s">
        <v>105</v>
      </c>
      <c r="E277" s="9">
        <v>829781.90383999993</v>
      </c>
      <c r="G277" s="16">
        <v>755853.53770336951</v>
      </c>
      <c r="H277" s="4"/>
      <c r="I277" s="16">
        <v>757467.42629425006</v>
      </c>
      <c r="J277" s="16">
        <f t="shared" si="80"/>
        <v>1613.8885908805532</v>
      </c>
      <c r="K277" s="17">
        <f t="shared" si="81"/>
        <v>2.1306376153706879E-3</v>
      </c>
      <c r="L277" s="17">
        <v>2.5000000000000022E-3</v>
      </c>
      <c r="M277" s="4"/>
      <c r="N277" s="16">
        <v>757467.42629425006</v>
      </c>
      <c r="O277" s="16">
        <f t="shared" si="82"/>
        <v>1613.8885908805532</v>
      </c>
      <c r="P277" s="17">
        <f t="shared" si="83"/>
        <v>2.1306376153706879E-3</v>
      </c>
      <c r="Q277" s="17">
        <v>2.5000000000000022E-3</v>
      </c>
      <c r="R277" s="4"/>
      <c r="S277" s="18">
        <f t="shared" si="84"/>
        <v>0</v>
      </c>
      <c r="T277" s="4"/>
      <c r="U277" s="16">
        <v>759081.31488850003</v>
      </c>
      <c r="V277" s="16">
        <f t="shared" si="85"/>
        <v>3227.7771851305151</v>
      </c>
      <c r="W277" s="17">
        <f t="shared" si="86"/>
        <v>4.2522153052926047E-3</v>
      </c>
      <c r="X277" s="17">
        <v>4.9999999999999975E-3</v>
      </c>
      <c r="Y277" s="4"/>
      <c r="Z277" s="16">
        <v>759081.31488850003</v>
      </c>
      <c r="AA277" s="16">
        <f t="shared" si="87"/>
        <v>3227.7771851305151</v>
      </c>
      <c r="AB277" s="17">
        <f t="shared" si="88"/>
        <v>4.2522153052926047E-3</v>
      </c>
      <c r="AC277" s="17">
        <v>5.0000000000000044E-3</v>
      </c>
      <c r="AD277" s="4"/>
      <c r="AE277" s="18">
        <f t="shared" si="89"/>
        <v>0</v>
      </c>
      <c r="AF277" s="4"/>
      <c r="AG277" s="16">
        <v>757467.42629425006</v>
      </c>
      <c r="AH277" s="16">
        <f t="shared" si="90"/>
        <v>1613.8885908805532</v>
      </c>
      <c r="AI277" s="17">
        <f t="shared" si="91"/>
        <v>2.1306376153706879E-3</v>
      </c>
      <c r="AJ277" s="17">
        <v>2.5000000000000022E-3</v>
      </c>
      <c r="AK277" s="4"/>
      <c r="AL277" s="16">
        <v>757467.42629425006</v>
      </c>
      <c r="AM277" s="16">
        <f t="shared" si="92"/>
        <v>1613.8885908805532</v>
      </c>
      <c r="AN277" s="17">
        <f t="shared" si="93"/>
        <v>2.1306376153706879E-3</v>
      </c>
      <c r="AO277" s="17">
        <v>2.5000000000000022E-3</v>
      </c>
      <c r="AP277" s="4"/>
      <c r="AQ277" s="18">
        <f t="shared" si="94"/>
        <v>0</v>
      </c>
      <c r="AR277" s="4"/>
      <c r="AS277" s="16">
        <v>757467.42629425006</v>
      </c>
      <c r="AT277" s="16">
        <f t="shared" si="95"/>
        <v>1613.8885908805532</v>
      </c>
      <c r="AU277" s="17">
        <f t="shared" si="96"/>
        <v>2.1306376153706879E-3</v>
      </c>
      <c r="AV277" s="17">
        <v>2.5000000000000022E-3</v>
      </c>
      <c r="AW277" s="4"/>
      <c r="AX277" s="16">
        <v>757467.42629425006</v>
      </c>
      <c r="AY277" s="16">
        <f t="shared" si="97"/>
        <v>1613.8885908805532</v>
      </c>
      <c r="AZ277" s="17">
        <f t="shared" si="98"/>
        <v>2.1306376153706879E-3</v>
      </c>
      <c r="BA277" s="17">
        <v>2.5000000000000022E-3</v>
      </c>
      <c r="BB277" s="4"/>
      <c r="BC277" s="18">
        <f t="shared" si="99"/>
        <v>0</v>
      </c>
      <c r="BD277" s="4"/>
    </row>
    <row r="278" spans="1:56" x14ac:dyDescent="0.3">
      <c r="A278" s="2">
        <v>8912826</v>
      </c>
      <c r="B278" s="2" t="s">
        <v>244</v>
      </c>
      <c r="C278" s="2">
        <v>8912826</v>
      </c>
      <c r="D278" s="2" t="s">
        <v>105</v>
      </c>
      <c r="E278" s="9">
        <v>737612.2281399999</v>
      </c>
      <c r="G278" s="16">
        <v>714832.20286378567</v>
      </c>
      <c r="H278" s="4"/>
      <c r="I278" s="16">
        <v>716343.53815724992</v>
      </c>
      <c r="J278" s="16">
        <f t="shared" si="80"/>
        <v>1511.3352934642462</v>
      </c>
      <c r="K278" s="17">
        <f t="shared" si="81"/>
        <v>2.1097912006745592E-3</v>
      </c>
      <c r="L278" s="17">
        <v>2.4999999999999988E-3</v>
      </c>
      <c r="M278" s="4"/>
      <c r="N278" s="16">
        <v>716343.53815725003</v>
      </c>
      <c r="O278" s="16">
        <f t="shared" si="82"/>
        <v>1511.3352934643626</v>
      </c>
      <c r="P278" s="17">
        <f t="shared" si="83"/>
        <v>2.1097912006747214E-3</v>
      </c>
      <c r="Q278" s="17">
        <v>2.5000000000000022E-3</v>
      </c>
      <c r="R278" s="4"/>
      <c r="S278" s="18">
        <f t="shared" si="84"/>
        <v>0</v>
      </c>
      <c r="T278" s="4"/>
      <c r="U278" s="16">
        <v>717854.87341449992</v>
      </c>
      <c r="V278" s="16">
        <f t="shared" si="85"/>
        <v>3022.6705507142469</v>
      </c>
      <c r="W278" s="17">
        <f t="shared" si="86"/>
        <v>4.2106986560344947E-3</v>
      </c>
      <c r="X278" s="17">
        <v>5.000000000000001E-3</v>
      </c>
      <c r="Y278" s="4"/>
      <c r="Z278" s="16">
        <v>717854.87341450003</v>
      </c>
      <c r="AA278" s="16">
        <f t="shared" si="87"/>
        <v>3022.6705507143633</v>
      </c>
      <c r="AB278" s="17">
        <f t="shared" si="88"/>
        <v>4.210698656034656E-3</v>
      </c>
      <c r="AC278" s="17">
        <v>4.9999999999999975E-3</v>
      </c>
      <c r="AD278" s="4"/>
      <c r="AE278" s="18">
        <f t="shared" si="89"/>
        <v>0</v>
      </c>
      <c r="AF278" s="4"/>
      <c r="AG278" s="16">
        <v>716343.53815724992</v>
      </c>
      <c r="AH278" s="16">
        <f t="shared" si="90"/>
        <v>1511.3352934642462</v>
      </c>
      <c r="AI278" s="17">
        <f t="shared" si="91"/>
        <v>2.1097912006745592E-3</v>
      </c>
      <c r="AJ278" s="17">
        <v>2.4999999999999988E-3</v>
      </c>
      <c r="AK278" s="4"/>
      <c r="AL278" s="16">
        <v>716343.53815725003</v>
      </c>
      <c r="AM278" s="16">
        <f t="shared" si="92"/>
        <v>1511.3352934643626</v>
      </c>
      <c r="AN278" s="17">
        <f t="shared" si="93"/>
        <v>2.1097912006747214E-3</v>
      </c>
      <c r="AO278" s="17">
        <v>2.5000000000000022E-3</v>
      </c>
      <c r="AP278" s="4"/>
      <c r="AQ278" s="18">
        <f t="shared" si="94"/>
        <v>0</v>
      </c>
      <c r="AR278" s="4"/>
      <c r="AS278" s="16">
        <v>716343.53815724992</v>
      </c>
      <c r="AT278" s="16">
        <f t="shared" si="95"/>
        <v>1511.3352934642462</v>
      </c>
      <c r="AU278" s="17">
        <f t="shared" si="96"/>
        <v>2.1097912006745592E-3</v>
      </c>
      <c r="AV278" s="17">
        <v>2.4999999999999988E-3</v>
      </c>
      <c r="AW278" s="4"/>
      <c r="AX278" s="16">
        <v>716343.53815725003</v>
      </c>
      <c r="AY278" s="16">
        <f t="shared" si="97"/>
        <v>1511.3352934643626</v>
      </c>
      <c r="AZ278" s="17">
        <f t="shared" si="98"/>
        <v>2.1097912006747214E-3</v>
      </c>
      <c r="BA278" s="17">
        <v>2.5000000000000022E-3</v>
      </c>
      <c r="BB278" s="4"/>
      <c r="BC278" s="18">
        <f t="shared" si="99"/>
        <v>0</v>
      </c>
      <c r="BD278" s="4"/>
    </row>
    <row r="279" spans="1:56" x14ac:dyDescent="0.3">
      <c r="A279" s="2">
        <v>8914015</v>
      </c>
      <c r="B279" s="2" t="s">
        <v>90</v>
      </c>
      <c r="C279" s="2">
        <v>8914015</v>
      </c>
      <c r="D279" s="2" t="s">
        <v>106</v>
      </c>
      <c r="E279" s="9">
        <v>3274637.6964099999</v>
      </c>
      <c r="G279" s="16">
        <v>3149851.0205585072</v>
      </c>
      <c r="H279" s="4"/>
      <c r="I279" s="16">
        <v>3183286.1027265997</v>
      </c>
      <c r="J279" s="16">
        <f t="shared" si="80"/>
        <v>33435.082168092486</v>
      </c>
      <c r="K279" s="17">
        <f t="shared" si="81"/>
        <v>1.050332300934375E-2</v>
      </c>
      <c r="L279" s="17">
        <v>1.1000000000000003E-2</v>
      </c>
      <c r="M279" s="4"/>
      <c r="N279" s="16">
        <v>3183286.1027265997</v>
      </c>
      <c r="O279" s="16">
        <f t="shared" si="82"/>
        <v>33435.082168092486</v>
      </c>
      <c r="P279" s="17">
        <f t="shared" si="83"/>
        <v>1.050332300934375E-2</v>
      </c>
      <c r="Q279" s="17">
        <v>1.1000000000000003E-2</v>
      </c>
      <c r="R279" s="4"/>
      <c r="S279" s="18">
        <f t="shared" si="84"/>
        <v>0</v>
      </c>
      <c r="T279" s="4"/>
      <c r="U279" s="16">
        <v>3165048.7852029996</v>
      </c>
      <c r="V279" s="16">
        <f t="shared" si="85"/>
        <v>15197.764644492418</v>
      </c>
      <c r="W279" s="17">
        <f t="shared" si="86"/>
        <v>4.8017473586959777E-3</v>
      </c>
      <c r="X279" s="17">
        <v>4.9999999999999975E-3</v>
      </c>
      <c r="Y279" s="4"/>
      <c r="Z279" s="16">
        <v>3165048.7852029996</v>
      </c>
      <c r="AA279" s="16">
        <f t="shared" si="87"/>
        <v>15197.764644492418</v>
      </c>
      <c r="AB279" s="17">
        <f t="shared" si="88"/>
        <v>4.8017473586959777E-3</v>
      </c>
      <c r="AC279" s="17">
        <v>4.9999999999999975E-3</v>
      </c>
      <c r="AD279" s="4"/>
      <c r="AE279" s="18">
        <f t="shared" si="89"/>
        <v>0</v>
      </c>
      <c r="AF279" s="4"/>
      <c r="AG279" s="16">
        <v>3180246.5498059997</v>
      </c>
      <c r="AH279" s="16">
        <f t="shared" si="90"/>
        <v>30395.529247492552</v>
      </c>
      <c r="AI279" s="17">
        <f t="shared" si="91"/>
        <v>9.5576015165700686E-3</v>
      </c>
      <c r="AJ279" s="17">
        <v>1.0000000000000002E-2</v>
      </c>
      <c r="AK279" s="4"/>
      <c r="AL279" s="16">
        <v>3180246.5498059997</v>
      </c>
      <c r="AM279" s="16">
        <f t="shared" si="92"/>
        <v>30395.529247492552</v>
      </c>
      <c r="AN279" s="17">
        <f t="shared" si="93"/>
        <v>9.5576015165700686E-3</v>
      </c>
      <c r="AO279" s="17">
        <v>1.0000000000000002E-2</v>
      </c>
      <c r="AP279" s="4"/>
      <c r="AQ279" s="18">
        <f t="shared" si="94"/>
        <v>0</v>
      </c>
      <c r="AR279" s="4"/>
      <c r="AS279" s="16">
        <v>3157449.9029014995</v>
      </c>
      <c r="AT279" s="16">
        <f t="shared" si="95"/>
        <v>7598.8823429923505</v>
      </c>
      <c r="AU279" s="17">
        <f t="shared" si="96"/>
        <v>2.4066517527354752E-3</v>
      </c>
      <c r="AV279" s="17">
        <v>2.5000000000000022E-3</v>
      </c>
      <c r="AW279" s="4"/>
      <c r="AX279" s="16">
        <v>3157449.9029014995</v>
      </c>
      <c r="AY279" s="16">
        <f t="shared" si="97"/>
        <v>7598.8823429923505</v>
      </c>
      <c r="AZ279" s="17">
        <f t="shared" si="98"/>
        <v>2.4066517527354752E-3</v>
      </c>
      <c r="BA279" s="17">
        <v>2.5000000000000022E-3</v>
      </c>
      <c r="BB279" s="4"/>
      <c r="BC279" s="18">
        <f t="shared" si="99"/>
        <v>0</v>
      </c>
      <c r="BD279" s="4"/>
    </row>
    <row r="280" spans="1:56" x14ac:dyDescent="0.3">
      <c r="A280" s="2">
        <v>8913775</v>
      </c>
      <c r="B280" s="2" t="s">
        <v>52</v>
      </c>
      <c r="C280" s="2">
        <v>8913775</v>
      </c>
      <c r="D280" s="2" t="s">
        <v>105</v>
      </c>
      <c r="E280" s="9">
        <v>1807857.1147399999</v>
      </c>
      <c r="G280" s="16">
        <v>1771653.6666185027</v>
      </c>
      <c r="H280" s="4"/>
      <c r="I280" s="16">
        <v>1789928.5778325999</v>
      </c>
      <c r="J280" s="16">
        <f t="shared" si="80"/>
        <v>18274.91121409717</v>
      </c>
      <c r="K280" s="17">
        <f t="shared" si="81"/>
        <v>1.0209854985513451E-2</v>
      </c>
      <c r="L280" s="17">
        <v>1.1000000000000001E-2</v>
      </c>
      <c r="M280" s="4"/>
      <c r="N280" s="16">
        <v>1789928.5778325999</v>
      </c>
      <c r="O280" s="16">
        <f t="shared" si="82"/>
        <v>18274.91121409717</v>
      </c>
      <c r="P280" s="17">
        <f t="shared" si="83"/>
        <v>1.0209854985513451E-2</v>
      </c>
      <c r="Q280" s="17">
        <v>1.1000000000000001E-2</v>
      </c>
      <c r="R280" s="4"/>
      <c r="S280" s="18">
        <f t="shared" si="84"/>
        <v>0</v>
      </c>
      <c r="T280" s="4"/>
      <c r="U280" s="16">
        <v>1779960.4444329999</v>
      </c>
      <c r="V280" s="16">
        <f t="shared" si="85"/>
        <v>8306.7778144972399</v>
      </c>
      <c r="W280" s="17">
        <f t="shared" si="86"/>
        <v>4.6668328166940441E-3</v>
      </c>
      <c r="X280" s="17">
        <v>5.000000000000001E-3</v>
      </c>
      <c r="Y280" s="4"/>
      <c r="Z280" s="16">
        <v>1779960.4444329999</v>
      </c>
      <c r="AA280" s="16">
        <f t="shared" si="87"/>
        <v>8306.7778144972399</v>
      </c>
      <c r="AB280" s="17">
        <f t="shared" si="88"/>
        <v>4.6668328166940441E-3</v>
      </c>
      <c r="AC280" s="17">
        <v>5.000000000000001E-3</v>
      </c>
      <c r="AD280" s="4"/>
      <c r="AE280" s="18">
        <f t="shared" si="89"/>
        <v>0</v>
      </c>
      <c r="AF280" s="4"/>
      <c r="AG280" s="16">
        <v>1788267.222266</v>
      </c>
      <c r="AH280" s="16">
        <f t="shared" si="90"/>
        <v>16613.555647497298</v>
      </c>
      <c r="AI280" s="17">
        <f t="shared" si="91"/>
        <v>9.2903093232595615E-3</v>
      </c>
      <c r="AJ280" s="17">
        <v>0.01</v>
      </c>
      <c r="AK280" s="4"/>
      <c r="AL280" s="16">
        <v>1788267.2222659998</v>
      </c>
      <c r="AM280" s="16">
        <f t="shared" si="92"/>
        <v>16613.555647497065</v>
      </c>
      <c r="AN280" s="17">
        <f t="shared" si="93"/>
        <v>9.2903093232594332E-3</v>
      </c>
      <c r="AO280" s="17">
        <v>0.01</v>
      </c>
      <c r="AP280" s="4"/>
      <c r="AQ280" s="18">
        <f t="shared" si="94"/>
        <v>0</v>
      </c>
      <c r="AR280" s="4"/>
      <c r="AS280" s="16">
        <v>1775807.0555165</v>
      </c>
      <c r="AT280" s="16">
        <f t="shared" si="95"/>
        <v>4153.3888979973271</v>
      </c>
      <c r="AU280" s="17">
        <f t="shared" si="96"/>
        <v>2.3388739700605024E-3</v>
      </c>
      <c r="AV280" s="17">
        <v>2.4999999999999988E-3</v>
      </c>
      <c r="AW280" s="4"/>
      <c r="AX280" s="16">
        <v>1775807.0555164998</v>
      </c>
      <c r="AY280" s="16">
        <f t="shared" si="97"/>
        <v>4153.3888979970943</v>
      </c>
      <c r="AZ280" s="17">
        <f t="shared" si="98"/>
        <v>2.3388739700603714E-3</v>
      </c>
      <c r="BA280" s="17">
        <v>2.4999999999999988E-3</v>
      </c>
      <c r="BB280" s="4"/>
      <c r="BC280" s="18">
        <f t="shared" si="99"/>
        <v>0</v>
      </c>
      <c r="BD280" s="4"/>
    </row>
    <row r="281" spans="1:56" x14ac:dyDescent="0.3">
      <c r="A281" s="2">
        <v>8913592</v>
      </c>
      <c r="B281" s="2" t="s">
        <v>299</v>
      </c>
      <c r="C281" s="2">
        <v>8913592</v>
      </c>
      <c r="D281" s="2" t="s">
        <v>105</v>
      </c>
      <c r="E281" s="9">
        <v>348983.43393999996</v>
      </c>
      <c r="G281" s="16">
        <v>365099.28705655469</v>
      </c>
      <c r="H281" s="4"/>
      <c r="I281" s="16">
        <v>365736.29006774997</v>
      </c>
      <c r="J281" s="16">
        <f t="shared" si="80"/>
        <v>637.00301119528012</v>
      </c>
      <c r="K281" s="17">
        <f t="shared" si="81"/>
        <v>1.7417003138443822E-3</v>
      </c>
      <c r="L281" s="17">
        <v>2.5000000000000022E-3</v>
      </c>
      <c r="M281" s="4"/>
      <c r="N281" s="16">
        <v>365736.29006774991</v>
      </c>
      <c r="O281" s="16">
        <f t="shared" si="82"/>
        <v>637.00301119522192</v>
      </c>
      <c r="P281" s="17">
        <f t="shared" si="83"/>
        <v>1.7417003138442233E-3</v>
      </c>
      <c r="Q281" s="17">
        <v>2.5000000000000022E-3</v>
      </c>
      <c r="R281" s="4"/>
      <c r="S281" s="18">
        <f t="shared" si="84"/>
        <v>0</v>
      </c>
      <c r="T281" s="4"/>
      <c r="U281" s="16">
        <v>366373.29303549998</v>
      </c>
      <c r="V281" s="16">
        <f t="shared" si="85"/>
        <v>1274.0059789452935</v>
      </c>
      <c r="W281" s="17">
        <f t="shared" si="86"/>
        <v>3.4773440181455799E-3</v>
      </c>
      <c r="X281" s="17">
        <v>5.0000000000000044E-3</v>
      </c>
      <c r="Y281" s="4"/>
      <c r="Z281" s="16">
        <v>366373.29303549993</v>
      </c>
      <c r="AA281" s="16">
        <f t="shared" si="87"/>
        <v>1274.0059789452353</v>
      </c>
      <c r="AB281" s="17">
        <f t="shared" si="88"/>
        <v>3.4773440181454216E-3</v>
      </c>
      <c r="AC281" s="17">
        <v>5.0000000000000044E-3</v>
      </c>
      <c r="AD281" s="4"/>
      <c r="AE281" s="18">
        <f t="shared" si="89"/>
        <v>0</v>
      </c>
      <c r="AF281" s="4"/>
      <c r="AG281" s="16">
        <v>365736.29006774997</v>
      </c>
      <c r="AH281" s="16">
        <f t="shared" si="90"/>
        <v>637.00301119528012</v>
      </c>
      <c r="AI281" s="17">
        <f t="shared" si="91"/>
        <v>1.7417003138443822E-3</v>
      </c>
      <c r="AJ281" s="17">
        <v>2.5000000000000022E-3</v>
      </c>
      <c r="AK281" s="4"/>
      <c r="AL281" s="16">
        <v>365736.29006774991</v>
      </c>
      <c r="AM281" s="16">
        <f t="shared" si="92"/>
        <v>637.00301119522192</v>
      </c>
      <c r="AN281" s="17">
        <f t="shared" si="93"/>
        <v>1.7417003138442233E-3</v>
      </c>
      <c r="AO281" s="17">
        <v>2.5000000000000022E-3</v>
      </c>
      <c r="AP281" s="4"/>
      <c r="AQ281" s="18">
        <f t="shared" si="94"/>
        <v>0</v>
      </c>
      <c r="AR281" s="4"/>
      <c r="AS281" s="16">
        <v>365736.29006774997</v>
      </c>
      <c r="AT281" s="16">
        <f t="shared" si="95"/>
        <v>637.00301119528012</v>
      </c>
      <c r="AU281" s="17">
        <f t="shared" si="96"/>
        <v>1.7417003138443822E-3</v>
      </c>
      <c r="AV281" s="17">
        <v>2.5000000000000022E-3</v>
      </c>
      <c r="AW281" s="4"/>
      <c r="AX281" s="16">
        <v>365736.29006774991</v>
      </c>
      <c r="AY281" s="16">
        <f t="shared" si="97"/>
        <v>637.00301119522192</v>
      </c>
      <c r="AZ281" s="17">
        <f t="shared" si="98"/>
        <v>1.7417003138442233E-3</v>
      </c>
      <c r="BA281" s="17">
        <v>2.5000000000000022E-3</v>
      </c>
      <c r="BB281" s="4"/>
      <c r="BC281" s="18">
        <f t="shared" si="99"/>
        <v>0</v>
      </c>
      <c r="BD281" s="4"/>
    </row>
    <row r="282" spans="1:56" x14ac:dyDescent="0.3">
      <c r="A282" s="2">
        <v>8912829</v>
      </c>
      <c r="B282" s="2" t="s">
        <v>245</v>
      </c>
      <c r="C282" s="2">
        <v>8912829</v>
      </c>
      <c r="D282" s="2" t="s">
        <v>105</v>
      </c>
      <c r="E282" s="9">
        <v>450049.38407999999</v>
      </c>
      <c r="G282" s="16">
        <v>447209.02748261066</v>
      </c>
      <c r="H282" s="4"/>
      <c r="I282" s="16">
        <v>448010.47350366326</v>
      </c>
      <c r="J282" s="16">
        <f t="shared" si="80"/>
        <v>801.44602105260128</v>
      </c>
      <c r="K282" s="17">
        <f t="shared" si="81"/>
        <v>1.7889001897319441E-3</v>
      </c>
      <c r="L282" s="17">
        <v>2.5000000000000001E-3</v>
      </c>
      <c r="M282" s="4"/>
      <c r="N282" s="16">
        <v>448010.4735036632</v>
      </c>
      <c r="O282" s="16">
        <f t="shared" si="82"/>
        <v>801.44602105254307</v>
      </c>
      <c r="P282" s="17">
        <f t="shared" si="83"/>
        <v>1.7889001897318144E-3</v>
      </c>
      <c r="Q282" s="17">
        <v>2.4999999999999996E-3</v>
      </c>
      <c r="R282" s="4"/>
      <c r="S282" s="18">
        <f t="shared" si="84"/>
        <v>0</v>
      </c>
      <c r="T282" s="4"/>
      <c r="U282" s="16">
        <v>448811.91950732644</v>
      </c>
      <c r="V282" s="16">
        <f t="shared" si="85"/>
        <v>1602.8920247157803</v>
      </c>
      <c r="W282" s="17">
        <f t="shared" si="86"/>
        <v>3.5714114421812153E-3</v>
      </c>
      <c r="X282" s="17">
        <v>5.0000000000000001E-3</v>
      </c>
      <c r="Y282" s="4"/>
      <c r="Z282" s="16">
        <v>448811.91950732644</v>
      </c>
      <c r="AA282" s="16">
        <f t="shared" si="87"/>
        <v>1602.8920247157803</v>
      </c>
      <c r="AB282" s="17">
        <f t="shared" si="88"/>
        <v>3.5714114421812153E-3</v>
      </c>
      <c r="AC282" s="17">
        <v>5.0000000000000001E-3</v>
      </c>
      <c r="AD282" s="4"/>
      <c r="AE282" s="18">
        <f t="shared" si="89"/>
        <v>0</v>
      </c>
      <c r="AF282" s="4"/>
      <c r="AG282" s="16">
        <v>448010.47350366326</v>
      </c>
      <c r="AH282" s="16">
        <f t="shared" si="90"/>
        <v>801.44602105260128</v>
      </c>
      <c r="AI282" s="17">
        <f t="shared" si="91"/>
        <v>1.7889001897319441E-3</v>
      </c>
      <c r="AJ282" s="17">
        <v>2.5000000000000001E-3</v>
      </c>
      <c r="AK282" s="4"/>
      <c r="AL282" s="16">
        <v>448010.4735036632</v>
      </c>
      <c r="AM282" s="16">
        <f t="shared" si="92"/>
        <v>801.44602105254307</v>
      </c>
      <c r="AN282" s="17">
        <f t="shared" si="93"/>
        <v>1.7889001897318144E-3</v>
      </c>
      <c r="AO282" s="17">
        <v>2.4999999999999996E-3</v>
      </c>
      <c r="AP282" s="4"/>
      <c r="AQ282" s="18">
        <f t="shared" si="94"/>
        <v>0</v>
      </c>
      <c r="AR282" s="4"/>
      <c r="AS282" s="16">
        <v>448010.47350366326</v>
      </c>
      <c r="AT282" s="16">
        <f t="shared" si="95"/>
        <v>801.44602105260128</v>
      </c>
      <c r="AU282" s="17">
        <f t="shared" si="96"/>
        <v>1.7889001897319441E-3</v>
      </c>
      <c r="AV282" s="17">
        <v>2.5000000000000001E-3</v>
      </c>
      <c r="AW282" s="4"/>
      <c r="AX282" s="16">
        <v>448010.4735036632</v>
      </c>
      <c r="AY282" s="16">
        <f t="shared" si="97"/>
        <v>801.44602105254307</v>
      </c>
      <c r="AZ282" s="17">
        <f t="shared" si="98"/>
        <v>1.7889001897318144E-3</v>
      </c>
      <c r="BA282" s="17">
        <v>2.4999999999999996E-3</v>
      </c>
      <c r="BB282" s="4"/>
      <c r="BC282" s="18">
        <f t="shared" si="99"/>
        <v>0</v>
      </c>
      <c r="BD282" s="4"/>
    </row>
    <row r="283" spans="1:56" x14ac:dyDescent="0.3">
      <c r="A283" s="2">
        <v>8914617</v>
      </c>
      <c r="B283" s="2" t="s">
        <v>145</v>
      </c>
      <c r="C283" s="2">
        <v>8914617</v>
      </c>
      <c r="D283" s="2" t="s">
        <v>106</v>
      </c>
      <c r="E283" s="9">
        <v>4189038.5090399999</v>
      </c>
      <c r="G283" s="16">
        <v>4112938.4052195107</v>
      </c>
      <c r="H283" s="4"/>
      <c r="I283" s="16">
        <v>4122945.005963</v>
      </c>
      <c r="J283" s="16">
        <f t="shared" si="80"/>
        <v>10006.60074348934</v>
      </c>
      <c r="K283" s="17">
        <f t="shared" si="81"/>
        <v>2.4270517140094839E-3</v>
      </c>
      <c r="L283" s="17">
        <v>2.4999999999999996E-3</v>
      </c>
      <c r="M283" s="4"/>
      <c r="N283" s="16">
        <v>4122945.005963</v>
      </c>
      <c r="O283" s="16">
        <f t="shared" si="82"/>
        <v>10006.60074348934</v>
      </c>
      <c r="P283" s="17">
        <f t="shared" si="83"/>
        <v>2.4270517140094839E-3</v>
      </c>
      <c r="Q283" s="17">
        <v>2.4999999999999996E-3</v>
      </c>
      <c r="R283" s="4"/>
      <c r="S283" s="18">
        <f t="shared" si="84"/>
        <v>0</v>
      </c>
      <c r="T283" s="4"/>
      <c r="U283" s="16">
        <v>4132951.6067260001</v>
      </c>
      <c r="V283" s="16">
        <f t="shared" si="85"/>
        <v>20013.201506489422</v>
      </c>
      <c r="W283" s="17">
        <f t="shared" si="86"/>
        <v>4.8423507969267707E-3</v>
      </c>
      <c r="X283" s="17">
        <v>5.0000000000000001E-3</v>
      </c>
      <c r="Y283" s="4"/>
      <c r="Z283" s="16">
        <v>4132951.6067260001</v>
      </c>
      <c r="AA283" s="16">
        <f t="shared" si="87"/>
        <v>20013.201506489422</v>
      </c>
      <c r="AB283" s="17">
        <f t="shared" si="88"/>
        <v>4.8423507969267707E-3</v>
      </c>
      <c r="AC283" s="17">
        <v>5.0000000000000001E-3</v>
      </c>
      <c r="AD283" s="4"/>
      <c r="AE283" s="18">
        <f t="shared" si="89"/>
        <v>0</v>
      </c>
      <c r="AF283" s="4"/>
      <c r="AG283" s="16">
        <v>4122945.005963</v>
      </c>
      <c r="AH283" s="16">
        <f t="shared" si="90"/>
        <v>10006.60074348934</v>
      </c>
      <c r="AI283" s="17">
        <f t="shared" si="91"/>
        <v>2.4270517140094839E-3</v>
      </c>
      <c r="AJ283" s="17">
        <v>2.4999999999999996E-3</v>
      </c>
      <c r="AK283" s="4"/>
      <c r="AL283" s="16">
        <v>4122945.005963</v>
      </c>
      <c r="AM283" s="16">
        <f t="shared" si="92"/>
        <v>10006.60074348934</v>
      </c>
      <c r="AN283" s="17">
        <f t="shared" si="93"/>
        <v>2.4270517140094839E-3</v>
      </c>
      <c r="AO283" s="17">
        <v>2.4999999999999996E-3</v>
      </c>
      <c r="AP283" s="4"/>
      <c r="AQ283" s="18">
        <f t="shared" si="94"/>
        <v>0</v>
      </c>
      <c r="AR283" s="4"/>
      <c r="AS283" s="16">
        <v>4122945.005963</v>
      </c>
      <c r="AT283" s="16">
        <f t="shared" si="95"/>
        <v>10006.60074348934</v>
      </c>
      <c r="AU283" s="17">
        <f t="shared" si="96"/>
        <v>2.4270517140094839E-3</v>
      </c>
      <c r="AV283" s="17">
        <v>2.5000000000000001E-3</v>
      </c>
      <c r="AW283" s="4"/>
      <c r="AX283" s="16">
        <v>4122945.005963</v>
      </c>
      <c r="AY283" s="16">
        <f t="shared" si="97"/>
        <v>10006.60074348934</v>
      </c>
      <c r="AZ283" s="17">
        <f t="shared" si="98"/>
        <v>2.4270517140094839E-3</v>
      </c>
      <c r="BA283" s="17">
        <v>2.5000000000000001E-3</v>
      </c>
      <c r="BB283" s="4"/>
      <c r="BC283" s="18">
        <f t="shared" si="99"/>
        <v>0</v>
      </c>
      <c r="BD283" s="4"/>
    </row>
    <row r="284" spans="1:56" x14ac:dyDescent="0.3">
      <c r="A284" s="2">
        <v>8912022</v>
      </c>
      <c r="B284" s="2" t="s">
        <v>66</v>
      </c>
      <c r="C284" s="2">
        <v>8912022</v>
      </c>
      <c r="D284" s="2" t="s">
        <v>105</v>
      </c>
      <c r="E284" s="9">
        <v>850663.72123999998</v>
      </c>
      <c r="G284" s="16">
        <v>848906.40627301089</v>
      </c>
      <c r="H284" s="4"/>
      <c r="I284" s="16">
        <v>850752.92706575012</v>
      </c>
      <c r="J284" s="16">
        <f t="shared" si="80"/>
        <v>1846.520792739233</v>
      </c>
      <c r="K284" s="17">
        <f t="shared" si="81"/>
        <v>2.1704548218339837E-3</v>
      </c>
      <c r="L284" s="17">
        <v>2.4999999999999988E-3</v>
      </c>
      <c r="M284" s="4"/>
      <c r="N284" s="16">
        <v>850752.92706575012</v>
      </c>
      <c r="O284" s="16">
        <f t="shared" si="82"/>
        <v>1846.520792739233</v>
      </c>
      <c r="P284" s="17">
        <f t="shared" si="83"/>
        <v>2.1704548218339837E-3</v>
      </c>
      <c r="Q284" s="17">
        <v>2.5000000000000022E-3</v>
      </c>
      <c r="R284" s="4"/>
      <c r="S284" s="18">
        <f t="shared" si="84"/>
        <v>0</v>
      </c>
      <c r="T284" s="4"/>
      <c r="U284" s="16">
        <v>852599.44783150009</v>
      </c>
      <c r="V284" s="16">
        <f t="shared" si="85"/>
        <v>3693.0415584892035</v>
      </c>
      <c r="W284" s="17">
        <f t="shared" si="86"/>
        <v>4.3315082690729848E-3</v>
      </c>
      <c r="X284" s="17">
        <v>5.000000000000001E-3</v>
      </c>
      <c r="Y284" s="4"/>
      <c r="Z284" s="16">
        <v>852599.44783150009</v>
      </c>
      <c r="AA284" s="16">
        <f t="shared" si="87"/>
        <v>3693.0415584892035</v>
      </c>
      <c r="AB284" s="17">
        <f t="shared" si="88"/>
        <v>4.3315082690729848E-3</v>
      </c>
      <c r="AC284" s="17">
        <v>4.9999999999999975E-3</v>
      </c>
      <c r="AD284" s="4"/>
      <c r="AE284" s="18">
        <f t="shared" si="89"/>
        <v>0</v>
      </c>
      <c r="AF284" s="4"/>
      <c r="AG284" s="16">
        <v>850752.92706575012</v>
      </c>
      <c r="AH284" s="16">
        <f t="shared" si="90"/>
        <v>1846.520792739233</v>
      </c>
      <c r="AI284" s="17">
        <f t="shared" si="91"/>
        <v>2.1704548218339837E-3</v>
      </c>
      <c r="AJ284" s="17">
        <v>2.4999999999999988E-3</v>
      </c>
      <c r="AK284" s="4"/>
      <c r="AL284" s="16">
        <v>850752.92706575012</v>
      </c>
      <c r="AM284" s="16">
        <f t="shared" si="92"/>
        <v>1846.520792739233</v>
      </c>
      <c r="AN284" s="17">
        <f t="shared" si="93"/>
        <v>2.1704548218339837E-3</v>
      </c>
      <c r="AO284" s="17">
        <v>2.5000000000000022E-3</v>
      </c>
      <c r="AP284" s="4"/>
      <c r="AQ284" s="18">
        <f t="shared" si="94"/>
        <v>0</v>
      </c>
      <c r="AR284" s="4"/>
      <c r="AS284" s="16">
        <v>850752.92706575012</v>
      </c>
      <c r="AT284" s="16">
        <f t="shared" si="95"/>
        <v>1846.520792739233</v>
      </c>
      <c r="AU284" s="17">
        <f t="shared" si="96"/>
        <v>2.1704548218339837E-3</v>
      </c>
      <c r="AV284" s="17">
        <v>2.4999999999999988E-3</v>
      </c>
      <c r="AW284" s="4"/>
      <c r="AX284" s="16">
        <v>850752.92706575012</v>
      </c>
      <c r="AY284" s="16">
        <f t="shared" si="97"/>
        <v>1846.520792739233</v>
      </c>
      <c r="AZ284" s="17">
        <f t="shared" si="98"/>
        <v>2.1704548218339837E-3</v>
      </c>
      <c r="BA284" s="17">
        <v>2.5000000000000022E-3</v>
      </c>
      <c r="BB284" s="4"/>
      <c r="BC284" s="18">
        <f t="shared" si="99"/>
        <v>0</v>
      </c>
      <c r="BD284" s="4"/>
    </row>
    <row r="285" spans="1:56" x14ac:dyDescent="0.3">
      <c r="A285" s="2">
        <v>8914119</v>
      </c>
      <c r="B285" s="2" t="s">
        <v>98</v>
      </c>
      <c r="C285" s="2">
        <v>8914119</v>
      </c>
      <c r="D285" s="2" t="s">
        <v>106</v>
      </c>
      <c r="E285" s="9">
        <v>2450130.8781400002</v>
      </c>
      <c r="G285" s="16">
        <v>2358577.2988619329</v>
      </c>
      <c r="H285" s="4"/>
      <c r="I285" s="16">
        <v>2383308.3700878997</v>
      </c>
      <c r="J285" s="16">
        <f t="shared" si="80"/>
        <v>24731.071225966793</v>
      </c>
      <c r="K285" s="17">
        <f t="shared" si="81"/>
        <v>1.0376781929001775E-2</v>
      </c>
      <c r="L285" s="17">
        <v>1.1000000000000001E-2</v>
      </c>
      <c r="M285" s="4"/>
      <c r="N285" s="16">
        <v>2383308.3700878997</v>
      </c>
      <c r="O285" s="16">
        <f t="shared" si="82"/>
        <v>24731.071225966793</v>
      </c>
      <c r="P285" s="17">
        <f t="shared" si="83"/>
        <v>1.0376781929001775E-2</v>
      </c>
      <c r="Q285" s="17">
        <v>1.1000000000000001E-2</v>
      </c>
      <c r="R285" s="4"/>
      <c r="S285" s="18">
        <f t="shared" si="84"/>
        <v>0</v>
      </c>
      <c r="T285" s="4"/>
      <c r="U285" s="16">
        <v>2369818.6948944996</v>
      </c>
      <c r="V285" s="16">
        <f t="shared" si="85"/>
        <v>11241.39603256667</v>
      </c>
      <c r="W285" s="17">
        <f t="shared" si="86"/>
        <v>4.7435679601924644E-3</v>
      </c>
      <c r="X285" s="17">
        <v>5.000000000000001E-3</v>
      </c>
      <c r="Y285" s="4"/>
      <c r="Z285" s="16">
        <v>2369818.6948944996</v>
      </c>
      <c r="AA285" s="16">
        <f t="shared" si="87"/>
        <v>11241.39603256667</v>
      </c>
      <c r="AB285" s="17">
        <f t="shared" si="88"/>
        <v>4.7435679601924644E-3</v>
      </c>
      <c r="AC285" s="17">
        <v>5.000000000000001E-3</v>
      </c>
      <c r="AD285" s="4"/>
      <c r="AE285" s="18">
        <f t="shared" si="89"/>
        <v>0</v>
      </c>
      <c r="AF285" s="4"/>
      <c r="AG285" s="16">
        <v>2381060.0908889999</v>
      </c>
      <c r="AH285" s="16">
        <f t="shared" si="90"/>
        <v>22482.792027066927</v>
      </c>
      <c r="AI285" s="17">
        <f t="shared" si="91"/>
        <v>9.442345496905407E-3</v>
      </c>
      <c r="AJ285" s="17">
        <v>9.9999999999999985E-3</v>
      </c>
      <c r="AK285" s="4"/>
      <c r="AL285" s="16">
        <v>2381060.0908889999</v>
      </c>
      <c r="AM285" s="16">
        <f t="shared" si="92"/>
        <v>22482.792027066927</v>
      </c>
      <c r="AN285" s="17">
        <f t="shared" si="93"/>
        <v>9.442345496905407E-3</v>
      </c>
      <c r="AO285" s="17">
        <v>9.9999999999999985E-3</v>
      </c>
      <c r="AP285" s="4"/>
      <c r="AQ285" s="18">
        <f t="shared" si="94"/>
        <v>0</v>
      </c>
      <c r="AR285" s="4"/>
      <c r="AS285" s="16">
        <v>2364197.9968972499</v>
      </c>
      <c r="AT285" s="16">
        <f t="shared" si="95"/>
        <v>5620.6980353170075</v>
      </c>
      <c r="AU285" s="17">
        <f t="shared" si="96"/>
        <v>2.3774227212329745E-3</v>
      </c>
      <c r="AV285" s="17">
        <v>2.4999999999999988E-3</v>
      </c>
      <c r="AW285" s="4"/>
      <c r="AX285" s="16">
        <v>2364197.9968972499</v>
      </c>
      <c r="AY285" s="16">
        <f t="shared" si="97"/>
        <v>5620.6980353170075</v>
      </c>
      <c r="AZ285" s="17">
        <f t="shared" si="98"/>
        <v>2.3774227212329745E-3</v>
      </c>
      <c r="BA285" s="17">
        <v>2.4999999999999988E-3</v>
      </c>
      <c r="BB285" s="4"/>
      <c r="BC285" s="18">
        <f t="shared" si="99"/>
        <v>0</v>
      </c>
      <c r="BD285" s="4"/>
    </row>
    <row r="286" spans="1:56" x14ac:dyDescent="0.3">
      <c r="A286" s="2">
        <v>8914463</v>
      </c>
      <c r="B286" s="2" t="s">
        <v>104</v>
      </c>
      <c r="C286" s="2">
        <v>8914463</v>
      </c>
      <c r="D286" s="2" t="s">
        <v>106</v>
      </c>
      <c r="E286" s="9">
        <v>6640852.4513400001</v>
      </c>
      <c r="G286" s="16">
        <v>6539791.6386158671</v>
      </c>
      <c r="H286" s="4"/>
      <c r="I286" s="16">
        <v>6610148.3670538384</v>
      </c>
      <c r="J286" s="16">
        <f t="shared" si="80"/>
        <v>70356.728437971324</v>
      </c>
      <c r="K286" s="17">
        <f t="shared" si="81"/>
        <v>1.0643744214372228E-2</v>
      </c>
      <c r="L286" s="17">
        <v>1.0942810352237722E-2</v>
      </c>
      <c r="M286" s="4"/>
      <c r="N286" s="16">
        <v>6610148.3670538384</v>
      </c>
      <c r="O286" s="16">
        <f t="shared" si="82"/>
        <v>70356.728437971324</v>
      </c>
      <c r="P286" s="17">
        <f t="shared" si="83"/>
        <v>1.0643744214372228E-2</v>
      </c>
      <c r="Q286" s="17">
        <v>1.0942810352237722E-2</v>
      </c>
      <c r="R286" s="4"/>
      <c r="S286" s="18">
        <f t="shared" si="84"/>
        <v>0</v>
      </c>
      <c r="T286" s="4"/>
      <c r="U286" s="16">
        <v>6571939.1062930012</v>
      </c>
      <c r="V286" s="16">
        <f t="shared" si="85"/>
        <v>32147.467677134089</v>
      </c>
      <c r="W286" s="17">
        <f t="shared" si="86"/>
        <v>4.891625920019722E-3</v>
      </c>
      <c r="X286" s="17">
        <v>5.0000000000000001E-3</v>
      </c>
      <c r="Y286" s="4"/>
      <c r="Z286" s="16">
        <v>6571939.1062930012</v>
      </c>
      <c r="AA286" s="16">
        <f t="shared" si="87"/>
        <v>32147.467677134089</v>
      </c>
      <c r="AB286" s="17">
        <f t="shared" si="88"/>
        <v>4.891625920019722E-3</v>
      </c>
      <c r="AC286" s="17">
        <v>5.0000000000000001E-3</v>
      </c>
      <c r="AD286" s="4"/>
      <c r="AE286" s="18">
        <f t="shared" si="89"/>
        <v>0</v>
      </c>
      <c r="AF286" s="4"/>
      <c r="AG286" s="16">
        <v>6604086.5739860004</v>
      </c>
      <c r="AH286" s="16">
        <f t="shared" si="90"/>
        <v>64294.935370133258</v>
      </c>
      <c r="AI286" s="17">
        <f t="shared" si="91"/>
        <v>9.7356287883014585E-3</v>
      </c>
      <c r="AJ286" s="17">
        <v>0.01</v>
      </c>
      <c r="AK286" s="4"/>
      <c r="AL286" s="16">
        <v>6604086.5739860004</v>
      </c>
      <c r="AM286" s="16">
        <f t="shared" si="92"/>
        <v>64294.935370133258</v>
      </c>
      <c r="AN286" s="17">
        <f t="shared" si="93"/>
        <v>9.7356287883014585E-3</v>
      </c>
      <c r="AO286" s="17">
        <v>0.01</v>
      </c>
      <c r="AP286" s="4"/>
      <c r="AQ286" s="18">
        <f t="shared" si="94"/>
        <v>0</v>
      </c>
      <c r="AR286" s="4"/>
      <c r="AS286" s="16">
        <v>6555865.3724465007</v>
      </c>
      <c r="AT286" s="16">
        <f t="shared" si="95"/>
        <v>16073.733830633573</v>
      </c>
      <c r="AU286" s="17">
        <f t="shared" si="96"/>
        <v>2.4518096265657785E-3</v>
      </c>
      <c r="AV286" s="17">
        <v>2.5000000000000005E-3</v>
      </c>
      <c r="AW286" s="4"/>
      <c r="AX286" s="16">
        <v>6555865.3724465007</v>
      </c>
      <c r="AY286" s="16">
        <f t="shared" si="97"/>
        <v>16073.733830633573</v>
      </c>
      <c r="AZ286" s="17">
        <f t="shared" si="98"/>
        <v>2.4518096265657785E-3</v>
      </c>
      <c r="BA286" s="17">
        <v>2.5000000000000005E-3</v>
      </c>
      <c r="BB286" s="4"/>
      <c r="BC286" s="18">
        <f t="shared" si="99"/>
        <v>0</v>
      </c>
      <c r="BD286" s="4"/>
    </row>
    <row r="287" spans="1:56" x14ac:dyDescent="0.3">
      <c r="A287" s="2">
        <v>8914014</v>
      </c>
      <c r="B287" s="2" t="s">
        <v>89</v>
      </c>
      <c r="C287" s="2">
        <v>8914014</v>
      </c>
      <c r="D287" s="2" t="s">
        <v>106</v>
      </c>
      <c r="E287" s="9">
        <v>3529475.1964400001</v>
      </c>
      <c r="G287" s="16">
        <v>3464561.4340891591</v>
      </c>
      <c r="H287" s="4"/>
      <c r="I287" s="16">
        <v>3472947.0924352501</v>
      </c>
      <c r="J287" s="16">
        <f t="shared" si="80"/>
        <v>8385.6583460909314</v>
      </c>
      <c r="K287" s="17">
        <f t="shared" si="81"/>
        <v>2.4145655326441671E-3</v>
      </c>
      <c r="L287" s="17">
        <v>2.5000000000000001E-3</v>
      </c>
      <c r="M287" s="4"/>
      <c r="N287" s="16">
        <v>3472947.0924352501</v>
      </c>
      <c r="O287" s="16">
        <f t="shared" si="82"/>
        <v>8385.6583460909314</v>
      </c>
      <c r="P287" s="17">
        <f t="shared" si="83"/>
        <v>2.4145655326441671E-3</v>
      </c>
      <c r="Q287" s="17">
        <v>2.5000000000000001E-3</v>
      </c>
      <c r="R287" s="4"/>
      <c r="S287" s="18">
        <f t="shared" si="84"/>
        <v>0</v>
      </c>
      <c r="T287" s="4"/>
      <c r="U287" s="16">
        <v>3481332.7507705004</v>
      </c>
      <c r="V287" s="16">
        <f t="shared" si="85"/>
        <v>16771.316681341268</v>
      </c>
      <c r="W287" s="17">
        <f t="shared" si="86"/>
        <v>4.8174988953955588E-3</v>
      </c>
      <c r="X287" s="17">
        <v>5.0000000000000001E-3</v>
      </c>
      <c r="Y287" s="4"/>
      <c r="Z287" s="16">
        <v>3481332.7507705004</v>
      </c>
      <c r="AA287" s="16">
        <f t="shared" si="87"/>
        <v>16771.316681341268</v>
      </c>
      <c r="AB287" s="17">
        <f t="shared" si="88"/>
        <v>4.8174988953955588E-3</v>
      </c>
      <c r="AC287" s="17">
        <v>5.0000000000000001E-3</v>
      </c>
      <c r="AD287" s="4"/>
      <c r="AE287" s="18">
        <f t="shared" si="89"/>
        <v>0</v>
      </c>
      <c r="AF287" s="4"/>
      <c r="AG287" s="16">
        <v>3472947.0924352501</v>
      </c>
      <c r="AH287" s="16">
        <f t="shared" si="90"/>
        <v>8385.6583460909314</v>
      </c>
      <c r="AI287" s="17">
        <f t="shared" si="91"/>
        <v>2.4145655326441671E-3</v>
      </c>
      <c r="AJ287" s="17">
        <v>2.5000000000000001E-3</v>
      </c>
      <c r="AK287" s="4"/>
      <c r="AL287" s="16">
        <v>3472947.0924352501</v>
      </c>
      <c r="AM287" s="16">
        <f t="shared" si="92"/>
        <v>8385.6583460909314</v>
      </c>
      <c r="AN287" s="17">
        <f t="shared" si="93"/>
        <v>2.4145655326441671E-3</v>
      </c>
      <c r="AO287" s="17">
        <v>2.5000000000000001E-3</v>
      </c>
      <c r="AP287" s="4"/>
      <c r="AQ287" s="18">
        <f t="shared" si="94"/>
        <v>0</v>
      </c>
      <c r="AR287" s="4"/>
      <c r="AS287" s="16">
        <v>3472947.0924352501</v>
      </c>
      <c r="AT287" s="16">
        <f t="shared" si="95"/>
        <v>8385.6583460909314</v>
      </c>
      <c r="AU287" s="17">
        <f t="shared" si="96"/>
        <v>2.4145655326441671E-3</v>
      </c>
      <c r="AV287" s="17">
        <v>2.5000000000000001E-3</v>
      </c>
      <c r="AW287" s="4"/>
      <c r="AX287" s="16">
        <v>3472947.0924352501</v>
      </c>
      <c r="AY287" s="16">
        <f t="shared" si="97"/>
        <v>8385.6583460909314</v>
      </c>
      <c r="AZ287" s="17">
        <f t="shared" si="98"/>
        <v>2.4145655326441671E-3</v>
      </c>
      <c r="BA287" s="17">
        <v>2.5000000000000001E-3</v>
      </c>
      <c r="BB287" s="4"/>
      <c r="BC287" s="18">
        <f t="shared" si="99"/>
        <v>0</v>
      </c>
      <c r="BD287" s="4"/>
    </row>
    <row r="288" spans="1:56" x14ac:dyDescent="0.3">
      <c r="A288" s="2">
        <v>8914456</v>
      </c>
      <c r="B288" s="2" t="s">
        <v>103</v>
      </c>
      <c r="C288" s="2">
        <v>8914456</v>
      </c>
      <c r="D288" s="2" t="s">
        <v>106</v>
      </c>
      <c r="E288" s="9">
        <v>3955835.3026399999</v>
      </c>
      <c r="G288" s="16">
        <v>3911273.1375395549</v>
      </c>
      <c r="H288" s="4"/>
      <c r="I288" s="16">
        <v>3920775.5750937499</v>
      </c>
      <c r="J288" s="16">
        <f t="shared" si="80"/>
        <v>9502.4375541950576</v>
      </c>
      <c r="K288" s="17">
        <f t="shared" si="81"/>
        <v>2.4236116993173844E-3</v>
      </c>
      <c r="L288" s="17">
        <v>2.5000000000000001E-3</v>
      </c>
      <c r="M288" s="4"/>
      <c r="N288" s="16">
        <v>3920775.5750937499</v>
      </c>
      <c r="O288" s="16">
        <f t="shared" si="82"/>
        <v>9502.4375541950576</v>
      </c>
      <c r="P288" s="17">
        <f t="shared" si="83"/>
        <v>2.4236116993173844E-3</v>
      </c>
      <c r="Q288" s="17">
        <v>2.5000000000000001E-3</v>
      </c>
      <c r="R288" s="4"/>
      <c r="S288" s="18">
        <f t="shared" si="84"/>
        <v>0</v>
      </c>
      <c r="T288" s="4"/>
      <c r="U288" s="16">
        <v>3930278.0126875001</v>
      </c>
      <c r="V288" s="16">
        <f t="shared" si="85"/>
        <v>19004.875147945248</v>
      </c>
      <c r="W288" s="17">
        <f t="shared" si="86"/>
        <v>4.8355040245485915E-3</v>
      </c>
      <c r="X288" s="17">
        <v>5.0000000000000001E-3</v>
      </c>
      <c r="Y288" s="4"/>
      <c r="Z288" s="16">
        <v>3930278.0126875001</v>
      </c>
      <c r="AA288" s="16">
        <f t="shared" si="87"/>
        <v>19004.875147945248</v>
      </c>
      <c r="AB288" s="17">
        <f t="shared" si="88"/>
        <v>4.8355040245485915E-3</v>
      </c>
      <c r="AC288" s="17">
        <v>5.0000000000000001E-3</v>
      </c>
      <c r="AD288" s="4"/>
      <c r="AE288" s="18">
        <f t="shared" si="89"/>
        <v>0</v>
      </c>
      <c r="AF288" s="4"/>
      <c r="AG288" s="16">
        <v>3920775.5750937499</v>
      </c>
      <c r="AH288" s="16">
        <f t="shared" si="90"/>
        <v>9502.4375541950576</v>
      </c>
      <c r="AI288" s="17">
        <f t="shared" si="91"/>
        <v>2.4236116993173844E-3</v>
      </c>
      <c r="AJ288" s="17">
        <v>2.5000000000000001E-3</v>
      </c>
      <c r="AK288" s="4"/>
      <c r="AL288" s="16">
        <v>3920775.5750937499</v>
      </c>
      <c r="AM288" s="16">
        <f t="shared" si="92"/>
        <v>9502.4375541950576</v>
      </c>
      <c r="AN288" s="17">
        <f t="shared" si="93"/>
        <v>2.4236116993173844E-3</v>
      </c>
      <c r="AO288" s="17">
        <v>2.5000000000000001E-3</v>
      </c>
      <c r="AP288" s="4"/>
      <c r="AQ288" s="18">
        <f t="shared" si="94"/>
        <v>0</v>
      </c>
      <c r="AR288" s="4"/>
      <c r="AS288" s="16">
        <v>3920775.5750937499</v>
      </c>
      <c r="AT288" s="16">
        <f t="shared" si="95"/>
        <v>9502.4375541950576</v>
      </c>
      <c r="AU288" s="17">
        <f t="shared" si="96"/>
        <v>2.4236116993173844E-3</v>
      </c>
      <c r="AV288" s="17">
        <v>2.5000000000000001E-3</v>
      </c>
      <c r="AW288" s="4"/>
      <c r="AX288" s="16">
        <v>3920775.5750937499</v>
      </c>
      <c r="AY288" s="16">
        <f t="shared" si="97"/>
        <v>9502.4375541950576</v>
      </c>
      <c r="AZ288" s="17">
        <f t="shared" si="98"/>
        <v>2.4236116993173844E-3</v>
      </c>
      <c r="BA288" s="17">
        <v>2.5000000000000001E-3</v>
      </c>
      <c r="BB288" s="4"/>
      <c r="BC288" s="18">
        <f t="shared" si="99"/>
        <v>0</v>
      </c>
      <c r="BD288" s="4"/>
    </row>
    <row r="289" spans="1:56" x14ac:dyDescent="0.3">
      <c r="A289" s="2">
        <v>8912015</v>
      </c>
      <c r="B289" s="2" t="s">
        <v>146</v>
      </c>
      <c r="C289" s="2">
        <v>8912015</v>
      </c>
      <c r="D289" s="2" t="s">
        <v>105</v>
      </c>
      <c r="E289" s="9">
        <v>1522696.4969200001</v>
      </c>
      <c r="G289" s="16">
        <v>1454561.688297725</v>
      </c>
      <c r="H289" s="4"/>
      <c r="I289" s="16">
        <v>1469348.5877712998</v>
      </c>
      <c r="J289" s="16">
        <f t="shared" si="80"/>
        <v>14786.899473574711</v>
      </c>
      <c r="K289" s="17">
        <f t="shared" si="81"/>
        <v>1.006357483624999E-2</v>
      </c>
      <c r="L289" s="17">
        <v>1.0999999999999996E-2</v>
      </c>
      <c r="M289" s="4"/>
      <c r="N289" s="16">
        <v>1469348.5877712998</v>
      </c>
      <c r="O289" s="16">
        <f t="shared" si="82"/>
        <v>14786.899473574711</v>
      </c>
      <c r="P289" s="17">
        <f t="shared" si="83"/>
        <v>1.006357483624999E-2</v>
      </c>
      <c r="Q289" s="17">
        <v>1.0999999999999996E-2</v>
      </c>
      <c r="R289" s="4"/>
      <c r="S289" s="18">
        <f t="shared" si="84"/>
        <v>0</v>
      </c>
      <c r="T289" s="4"/>
      <c r="U289" s="16">
        <v>1461283.0062414997</v>
      </c>
      <c r="V289" s="16">
        <f t="shared" si="85"/>
        <v>6721.3179437746294</v>
      </c>
      <c r="W289" s="17">
        <f t="shared" si="86"/>
        <v>4.5996004299415135E-3</v>
      </c>
      <c r="X289" s="17">
        <v>5.0000000000000044E-3</v>
      </c>
      <c r="Y289" s="4"/>
      <c r="Z289" s="16">
        <v>1461283.0062414997</v>
      </c>
      <c r="AA289" s="16">
        <f t="shared" si="87"/>
        <v>6721.3179437746294</v>
      </c>
      <c r="AB289" s="17">
        <f t="shared" si="88"/>
        <v>4.5996004299415135E-3</v>
      </c>
      <c r="AC289" s="17">
        <v>5.0000000000000044E-3</v>
      </c>
      <c r="AD289" s="4"/>
      <c r="AE289" s="18">
        <f t="shared" si="89"/>
        <v>0</v>
      </c>
      <c r="AF289" s="4"/>
      <c r="AG289" s="16">
        <v>1468004.3241829998</v>
      </c>
      <c r="AH289" s="16">
        <f t="shared" si="90"/>
        <v>13442.635885274736</v>
      </c>
      <c r="AI289" s="17">
        <f t="shared" si="91"/>
        <v>9.1570819403110921E-3</v>
      </c>
      <c r="AJ289" s="17">
        <v>9.999999999999995E-3</v>
      </c>
      <c r="AK289" s="4"/>
      <c r="AL289" s="16">
        <v>1468004.3241829998</v>
      </c>
      <c r="AM289" s="16">
        <f t="shared" si="92"/>
        <v>13442.635885274736</v>
      </c>
      <c r="AN289" s="17">
        <f t="shared" si="93"/>
        <v>9.1570819403110921E-3</v>
      </c>
      <c r="AO289" s="17">
        <v>9.999999999999995E-3</v>
      </c>
      <c r="AP289" s="4"/>
      <c r="AQ289" s="18">
        <f t="shared" si="94"/>
        <v>0</v>
      </c>
      <c r="AR289" s="4"/>
      <c r="AS289" s="16">
        <v>1457922.3472707497</v>
      </c>
      <c r="AT289" s="16">
        <f t="shared" si="95"/>
        <v>3360.6589730246924</v>
      </c>
      <c r="AU289" s="17">
        <f t="shared" si="96"/>
        <v>2.3051014886464227E-3</v>
      </c>
      <c r="AV289" s="17">
        <v>2.5000000000000022E-3</v>
      </c>
      <c r="AW289" s="4"/>
      <c r="AX289" s="16">
        <v>1457922.3472707497</v>
      </c>
      <c r="AY289" s="16">
        <f t="shared" si="97"/>
        <v>3360.6589730246924</v>
      </c>
      <c r="AZ289" s="17">
        <f t="shared" si="98"/>
        <v>2.3051014886464227E-3</v>
      </c>
      <c r="BA289" s="17">
        <v>2.5000000000000022E-3</v>
      </c>
      <c r="BB289" s="4"/>
      <c r="BC289" s="18">
        <f t="shared" si="99"/>
        <v>0</v>
      </c>
      <c r="BD289" s="4"/>
    </row>
    <row r="290" spans="1:56" x14ac:dyDescent="0.3">
      <c r="A290" s="2">
        <v>8912801</v>
      </c>
      <c r="B290" s="2" t="s">
        <v>316</v>
      </c>
      <c r="C290" s="2">
        <v>8912801</v>
      </c>
      <c r="D290" s="2" t="s">
        <v>105</v>
      </c>
      <c r="E290" s="9">
        <v>965085.56984000001</v>
      </c>
      <c r="G290" s="16">
        <v>947693.19742783322</v>
      </c>
      <c r="H290" s="4"/>
      <c r="I290" s="16">
        <v>949786.6851435001</v>
      </c>
      <c r="J290" s="16">
        <f t="shared" si="80"/>
        <v>2093.4877156668808</v>
      </c>
      <c r="K290" s="17">
        <f t="shared" si="81"/>
        <v>2.2041662074369708E-3</v>
      </c>
      <c r="L290" s="17">
        <v>2.5000000000000022E-3</v>
      </c>
      <c r="M290" s="4"/>
      <c r="N290" s="16">
        <v>949786.68514349998</v>
      </c>
      <c r="O290" s="16">
        <f t="shared" si="82"/>
        <v>2093.4877156667644</v>
      </c>
      <c r="P290" s="17">
        <f t="shared" si="83"/>
        <v>2.2041662074368485E-3</v>
      </c>
      <c r="Q290" s="17">
        <v>2.5000000000000022E-3</v>
      </c>
      <c r="R290" s="4"/>
      <c r="S290" s="18">
        <f t="shared" si="84"/>
        <v>0</v>
      </c>
      <c r="T290" s="4"/>
      <c r="U290" s="16">
        <v>951880.17288700002</v>
      </c>
      <c r="V290" s="16">
        <f t="shared" si="85"/>
        <v>4186.9754591668025</v>
      </c>
      <c r="W290" s="17">
        <f t="shared" si="86"/>
        <v>4.3986371167580229E-3</v>
      </c>
      <c r="X290" s="17">
        <v>4.9999999999999975E-3</v>
      </c>
      <c r="Y290" s="4"/>
      <c r="Z290" s="16">
        <v>951880.17288700002</v>
      </c>
      <c r="AA290" s="16">
        <f t="shared" si="87"/>
        <v>4186.9754591668025</v>
      </c>
      <c r="AB290" s="17">
        <f t="shared" si="88"/>
        <v>4.3986371167580229E-3</v>
      </c>
      <c r="AC290" s="17">
        <v>4.9999999999999975E-3</v>
      </c>
      <c r="AD290" s="4"/>
      <c r="AE290" s="18">
        <f t="shared" si="89"/>
        <v>0</v>
      </c>
      <c r="AF290" s="4"/>
      <c r="AG290" s="16">
        <v>949786.6851435001</v>
      </c>
      <c r="AH290" s="16">
        <f t="shared" si="90"/>
        <v>2093.4877156668808</v>
      </c>
      <c r="AI290" s="17">
        <f t="shared" si="91"/>
        <v>2.2041662074369708E-3</v>
      </c>
      <c r="AJ290" s="17">
        <v>2.5000000000000022E-3</v>
      </c>
      <c r="AK290" s="4"/>
      <c r="AL290" s="16">
        <v>949786.68514349998</v>
      </c>
      <c r="AM290" s="16">
        <f t="shared" si="92"/>
        <v>2093.4877156667644</v>
      </c>
      <c r="AN290" s="17">
        <f t="shared" si="93"/>
        <v>2.2041662074368485E-3</v>
      </c>
      <c r="AO290" s="17">
        <v>2.5000000000000022E-3</v>
      </c>
      <c r="AP290" s="4"/>
      <c r="AQ290" s="18">
        <f t="shared" si="94"/>
        <v>0</v>
      </c>
      <c r="AR290" s="4"/>
      <c r="AS290" s="16">
        <v>949786.6851435001</v>
      </c>
      <c r="AT290" s="16">
        <f t="shared" si="95"/>
        <v>2093.4877156668808</v>
      </c>
      <c r="AU290" s="17">
        <f t="shared" si="96"/>
        <v>2.2041662074369708E-3</v>
      </c>
      <c r="AV290" s="17">
        <v>2.5000000000000022E-3</v>
      </c>
      <c r="AW290" s="4"/>
      <c r="AX290" s="16">
        <v>949786.68514349998</v>
      </c>
      <c r="AY290" s="16">
        <f t="shared" si="97"/>
        <v>2093.4877156667644</v>
      </c>
      <c r="AZ290" s="17">
        <f t="shared" si="98"/>
        <v>2.2041662074368485E-3</v>
      </c>
      <c r="BA290" s="17">
        <v>2.5000000000000022E-3</v>
      </c>
      <c r="BB290" s="4"/>
      <c r="BC290" s="18">
        <f t="shared" si="99"/>
        <v>0</v>
      </c>
      <c r="BD290" s="4"/>
    </row>
    <row r="291" spans="1:56" x14ac:dyDescent="0.3">
      <c r="A291" s="2">
        <v>8913696</v>
      </c>
      <c r="B291" s="2" t="s">
        <v>147</v>
      </c>
      <c r="C291" s="2">
        <v>8913696</v>
      </c>
      <c r="D291" s="2" t="s">
        <v>105</v>
      </c>
      <c r="E291" s="9">
        <v>1432933.9506399999</v>
      </c>
      <c r="G291" s="16">
        <v>1420330.8344972604</v>
      </c>
      <c r="H291" s="4"/>
      <c r="I291" s="16">
        <v>1423605.91633625</v>
      </c>
      <c r="J291" s="16">
        <f t="shared" si="80"/>
        <v>3275.0818389896303</v>
      </c>
      <c r="K291" s="17">
        <f t="shared" si="81"/>
        <v>2.3005536865274372E-3</v>
      </c>
      <c r="L291" s="17">
        <v>2.4999999999999988E-3</v>
      </c>
      <c r="M291" s="4"/>
      <c r="N291" s="16">
        <v>1423605.91633625</v>
      </c>
      <c r="O291" s="16">
        <f t="shared" si="82"/>
        <v>3275.0818389896303</v>
      </c>
      <c r="P291" s="17">
        <f t="shared" si="83"/>
        <v>2.3005536865274372E-3</v>
      </c>
      <c r="Q291" s="17">
        <v>2.4999999999999988E-3</v>
      </c>
      <c r="R291" s="4"/>
      <c r="S291" s="18">
        <f t="shared" si="84"/>
        <v>0</v>
      </c>
      <c r="T291" s="4"/>
      <c r="U291" s="16">
        <v>1426880.9981725002</v>
      </c>
      <c r="V291" s="16">
        <f t="shared" si="85"/>
        <v>6550.1636752397753</v>
      </c>
      <c r="W291" s="17">
        <f t="shared" si="86"/>
        <v>4.5905465722993009E-3</v>
      </c>
      <c r="X291" s="17">
        <v>5.000000000000001E-3</v>
      </c>
      <c r="Y291" s="4"/>
      <c r="Z291" s="16">
        <v>1426880.9981725002</v>
      </c>
      <c r="AA291" s="16">
        <f t="shared" si="87"/>
        <v>6550.1636752397753</v>
      </c>
      <c r="AB291" s="17">
        <f t="shared" si="88"/>
        <v>4.5905465722993009E-3</v>
      </c>
      <c r="AC291" s="17">
        <v>5.000000000000001E-3</v>
      </c>
      <c r="AD291" s="4"/>
      <c r="AE291" s="18">
        <f t="shared" si="89"/>
        <v>0</v>
      </c>
      <c r="AF291" s="4"/>
      <c r="AG291" s="16">
        <v>1423605.91633625</v>
      </c>
      <c r="AH291" s="16">
        <f t="shared" si="90"/>
        <v>3275.0818389896303</v>
      </c>
      <c r="AI291" s="17">
        <f t="shared" si="91"/>
        <v>2.3005536865274372E-3</v>
      </c>
      <c r="AJ291" s="17">
        <v>2.4999999999999988E-3</v>
      </c>
      <c r="AK291" s="4"/>
      <c r="AL291" s="16">
        <v>1423605.91633625</v>
      </c>
      <c r="AM291" s="16">
        <f t="shared" si="92"/>
        <v>3275.0818389896303</v>
      </c>
      <c r="AN291" s="17">
        <f t="shared" si="93"/>
        <v>2.3005536865274372E-3</v>
      </c>
      <c r="AO291" s="17">
        <v>2.4999999999999988E-3</v>
      </c>
      <c r="AP291" s="4"/>
      <c r="AQ291" s="18">
        <f t="shared" si="94"/>
        <v>0</v>
      </c>
      <c r="AR291" s="4"/>
      <c r="AS291" s="16">
        <v>1423605.91633625</v>
      </c>
      <c r="AT291" s="16">
        <f t="shared" si="95"/>
        <v>3275.0818389896303</v>
      </c>
      <c r="AU291" s="17">
        <f t="shared" si="96"/>
        <v>2.3005536865274372E-3</v>
      </c>
      <c r="AV291" s="17">
        <v>2.5000000000000001E-3</v>
      </c>
      <c r="AW291" s="4"/>
      <c r="AX291" s="16">
        <v>1423605.91633625</v>
      </c>
      <c r="AY291" s="16">
        <f t="shared" si="97"/>
        <v>3275.0818389896303</v>
      </c>
      <c r="AZ291" s="17">
        <f t="shared" si="98"/>
        <v>2.3005536865274372E-3</v>
      </c>
      <c r="BA291" s="17">
        <v>2.5000000000000001E-3</v>
      </c>
      <c r="BB291" s="4"/>
      <c r="BC291" s="18">
        <f t="shared" si="99"/>
        <v>0</v>
      </c>
      <c r="BD291" s="4"/>
    </row>
    <row r="292" spans="1:56" x14ac:dyDescent="0.3">
      <c r="A292" s="2">
        <v>8914408</v>
      </c>
      <c r="B292" s="2" t="s">
        <v>148</v>
      </c>
      <c r="C292" s="2">
        <v>8914408</v>
      </c>
      <c r="D292" s="2" t="s">
        <v>106</v>
      </c>
      <c r="E292" s="9">
        <v>5444434.5140399998</v>
      </c>
      <c r="G292" s="16">
        <v>5414905.9392734701</v>
      </c>
      <c r="H292" s="4"/>
      <c r="I292" s="16">
        <v>5428167.4588982491</v>
      </c>
      <c r="J292" s="16">
        <f t="shared" si="80"/>
        <v>13261.519624779001</v>
      </c>
      <c r="K292" s="17">
        <f t="shared" si="81"/>
        <v>2.4430933137554087E-3</v>
      </c>
      <c r="L292" s="17">
        <v>2.5000000000000001E-3</v>
      </c>
      <c r="M292" s="4"/>
      <c r="N292" s="16">
        <v>5428167.4588982491</v>
      </c>
      <c r="O292" s="16">
        <f t="shared" si="82"/>
        <v>13261.519624779001</v>
      </c>
      <c r="P292" s="17">
        <f t="shared" si="83"/>
        <v>2.4430933137554087E-3</v>
      </c>
      <c r="Q292" s="17">
        <v>2.5000000000000001E-3</v>
      </c>
      <c r="R292" s="4"/>
      <c r="S292" s="18">
        <f t="shared" si="84"/>
        <v>0</v>
      </c>
      <c r="T292" s="4"/>
      <c r="U292" s="16">
        <v>5441428.9784964984</v>
      </c>
      <c r="V292" s="16">
        <f t="shared" si="85"/>
        <v>26523.039223028347</v>
      </c>
      <c r="W292" s="17">
        <f t="shared" si="86"/>
        <v>4.8742783059086865E-3</v>
      </c>
      <c r="X292" s="17">
        <v>5.0000000000000001E-3</v>
      </c>
      <c r="Y292" s="4"/>
      <c r="Z292" s="16">
        <v>5441428.9784964984</v>
      </c>
      <c r="AA292" s="16">
        <f t="shared" si="87"/>
        <v>26523.039223028347</v>
      </c>
      <c r="AB292" s="17">
        <f t="shared" si="88"/>
        <v>4.8742783059086865E-3</v>
      </c>
      <c r="AC292" s="17">
        <v>5.0000000000000001E-3</v>
      </c>
      <c r="AD292" s="4"/>
      <c r="AE292" s="18">
        <f t="shared" si="89"/>
        <v>0</v>
      </c>
      <c r="AF292" s="4"/>
      <c r="AG292" s="16">
        <v>5428167.4588982491</v>
      </c>
      <c r="AH292" s="16">
        <f t="shared" si="90"/>
        <v>13261.519624779001</v>
      </c>
      <c r="AI292" s="17">
        <f t="shared" si="91"/>
        <v>2.4430933137554087E-3</v>
      </c>
      <c r="AJ292" s="17">
        <v>2.5000000000000001E-3</v>
      </c>
      <c r="AK292" s="4"/>
      <c r="AL292" s="16">
        <v>5428167.4588982491</v>
      </c>
      <c r="AM292" s="16">
        <f t="shared" si="92"/>
        <v>13261.519624779001</v>
      </c>
      <c r="AN292" s="17">
        <f t="shared" si="93"/>
        <v>2.4430933137554087E-3</v>
      </c>
      <c r="AO292" s="17">
        <v>2.5000000000000001E-3</v>
      </c>
      <c r="AP292" s="4"/>
      <c r="AQ292" s="18">
        <f t="shared" si="94"/>
        <v>0</v>
      </c>
      <c r="AR292" s="4"/>
      <c r="AS292" s="16">
        <v>5428167.4588982491</v>
      </c>
      <c r="AT292" s="16">
        <f t="shared" si="95"/>
        <v>13261.519624779001</v>
      </c>
      <c r="AU292" s="17">
        <f t="shared" si="96"/>
        <v>2.4430933137554087E-3</v>
      </c>
      <c r="AV292" s="17">
        <v>2.5000000000000001E-3</v>
      </c>
      <c r="AW292" s="4"/>
      <c r="AX292" s="16">
        <v>5428167.4588982491</v>
      </c>
      <c r="AY292" s="16">
        <f t="shared" si="97"/>
        <v>13261.519624779001</v>
      </c>
      <c r="AZ292" s="17">
        <f t="shared" si="98"/>
        <v>2.4430933137554087E-3</v>
      </c>
      <c r="BA292" s="17">
        <v>2.5000000000000001E-3</v>
      </c>
      <c r="BB292" s="4"/>
      <c r="BC292" s="18">
        <f t="shared" si="99"/>
        <v>0</v>
      </c>
      <c r="BD292" s="4"/>
    </row>
    <row r="293" spans="1:56" x14ac:dyDescent="0.3">
      <c r="A293" s="2">
        <v>8914226</v>
      </c>
      <c r="B293" s="2" t="s">
        <v>99</v>
      </c>
      <c r="C293" s="2">
        <v>8914226</v>
      </c>
      <c r="D293" s="2" t="s">
        <v>106</v>
      </c>
      <c r="E293" s="9">
        <v>5630219.7748400001</v>
      </c>
      <c r="G293" s="16">
        <v>5568206.3301534699</v>
      </c>
      <c r="H293" s="4"/>
      <c r="I293" s="16">
        <v>5581851.1007754998</v>
      </c>
      <c r="J293" s="16">
        <f t="shared" si="80"/>
        <v>13644.770622029901</v>
      </c>
      <c r="K293" s="17">
        <f t="shared" si="81"/>
        <v>2.4444884637166691E-3</v>
      </c>
      <c r="L293" s="17">
        <v>2.5000000000000005E-3</v>
      </c>
      <c r="M293" s="4"/>
      <c r="N293" s="16">
        <v>5581851.1007754998</v>
      </c>
      <c r="O293" s="16">
        <f t="shared" si="82"/>
        <v>13644.770622029901</v>
      </c>
      <c r="P293" s="17">
        <f t="shared" si="83"/>
        <v>2.4444884637166691E-3</v>
      </c>
      <c r="Q293" s="17">
        <v>2.5000000000000005E-3</v>
      </c>
      <c r="R293" s="4"/>
      <c r="S293" s="18">
        <f t="shared" si="84"/>
        <v>0</v>
      </c>
      <c r="T293" s="4"/>
      <c r="U293" s="16">
        <v>5595495.8713509999</v>
      </c>
      <c r="V293" s="16">
        <f t="shared" si="85"/>
        <v>27289.541197529994</v>
      </c>
      <c r="W293" s="17">
        <f t="shared" si="86"/>
        <v>4.8770550144184256E-3</v>
      </c>
      <c r="X293" s="17">
        <v>5.000000000000001E-3</v>
      </c>
      <c r="Y293" s="4"/>
      <c r="Z293" s="16">
        <v>5595495.8713509999</v>
      </c>
      <c r="AA293" s="16">
        <f t="shared" si="87"/>
        <v>27289.541197529994</v>
      </c>
      <c r="AB293" s="17">
        <f t="shared" si="88"/>
        <v>4.8770550144184256E-3</v>
      </c>
      <c r="AC293" s="17">
        <v>5.000000000000001E-3</v>
      </c>
      <c r="AD293" s="4"/>
      <c r="AE293" s="18">
        <f t="shared" si="89"/>
        <v>0</v>
      </c>
      <c r="AF293" s="4"/>
      <c r="AG293" s="16">
        <v>5581851.1007754998</v>
      </c>
      <c r="AH293" s="16">
        <f t="shared" si="90"/>
        <v>13644.770622029901</v>
      </c>
      <c r="AI293" s="17">
        <f t="shared" si="91"/>
        <v>2.4444884637166691E-3</v>
      </c>
      <c r="AJ293" s="17">
        <v>2.5000000000000005E-3</v>
      </c>
      <c r="AK293" s="4"/>
      <c r="AL293" s="16">
        <v>5581851.1007754998</v>
      </c>
      <c r="AM293" s="16">
        <f t="shared" si="92"/>
        <v>13644.770622029901</v>
      </c>
      <c r="AN293" s="17">
        <f t="shared" si="93"/>
        <v>2.4444884637166691E-3</v>
      </c>
      <c r="AO293" s="17">
        <v>2.5000000000000005E-3</v>
      </c>
      <c r="AP293" s="4"/>
      <c r="AQ293" s="18">
        <f t="shared" si="94"/>
        <v>0</v>
      </c>
      <c r="AR293" s="4"/>
      <c r="AS293" s="16">
        <v>5581851.1007754998</v>
      </c>
      <c r="AT293" s="16">
        <f t="shared" si="95"/>
        <v>13644.770622029901</v>
      </c>
      <c r="AU293" s="17">
        <f t="shared" si="96"/>
        <v>2.4444884637166691E-3</v>
      </c>
      <c r="AV293" s="17">
        <v>2.5000000000000005E-3</v>
      </c>
      <c r="AW293" s="4"/>
      <c r="AX293" s="16">
        <v>5581851.1007754998</v>
      </c>
      <c r="AY293" s="16">
        <f t="shared" si="97"/>
        <v>13644.770622029901</v>
      </c>
      <c r="AZ293" s="17">
        <f t="shared" si="98"/>
        <v>2.4444884637166691E-3</v>
      </c>
      <c r="BA293" s="17">
        <v>2.5000000000000005E-3</v>
      </c>
      <c r="BB293" s="4"/>
      <c r="BC293" s="18">
        <f t="shared" si="99"/>
        <v>0</v>
      </c>
      <c r="BD293" s="4"/>
    </row>
    <row r="294" spans="1:56" x14ac:dyDescent="0.3">
      <c r="A294" s="2">
        <v>8912031</v>
      </c>
      <c r="B294" s="2" t="s">
        <v>187</v>
      </c>
      <c r="C294" s="2">
        <v>8912031</v>
      </c>
      <c r="D294" s="2" t="s">
        <v>105</v>
      </c>
      <c r="E294" s="9">
        <v>2054497.3193900001</v>
      </c>
      <c r="G294" s="16">
        <v>2226423.5624942761</v>
      </c>
      <c r="H294" s="4"/>
      <c r="I294" s="16">
        <v>2231520.85448125</v>
      </c>
      <c r="J294" s="16">
        <f t="shared" si="80"/>
        <v>5097.2919869739562</v>
      </c>
      <c r="K294" s="17">
        <f t="shared" si="81"/>
        <v>2.2842233254230094E-3</v>
      </c>
      <c r="L294" s="17">
        <v>2.5000000000000022E-3</v>
      </c>
      <c r="M294" s="4"/>
      <c r="N294" s="16">
        <v>2231520.85448125</v>
      </c>
      <c r="O294" s="16">
        <f t="shared" si="82"/>
        <v>5097.2919869739562</v>
      </c>
      <c r="P294" s="17">
        <f t="shared" si="83"/>
        <v>2.2842233254230094E-3</v>
      </c>
      <c r="Q294" s="17">
        <v>2.5000000000000022E-3</v>
      </c>
      <c r="R294" s="4"/>
      <c r="S294" s="18">
        <f t="shared" si="84"/>
        <v>0</v>
      </c>
      <c r="T294" s="4"/>
      <c r="U294" s="16">
        <v>2236618.1464625001</v>
      </c>
      <c r="V294" s="16">
        <f t="shared" si="85"/>
        <v>10194.583968224004</v>
      </c>
      <c r="W294" s="17">
        <f t="shared" si="86"/>
        <v>4.5580350782488521E-3</v>
      </c>
      <c r="X294" s="17">
        <v>5.0000000000000044E-3</v>
      </c>
      <c r="Y294" s="4"/>
      <c r="Z294" s="16">
        <v>2236618.1464625001</v>
      </c>
      <c r="AA294" s="16">
        <f t="shared" si="87"/>
        <v>10194.583968224004</v>
      </c>
      <c r="AB294" s="17">
        <f t="shared" si="88"/>
        <v>4.5580350782488521E-3</v>
      </c>
      <c r="AC294" s="17">
        <v>5.0000000000000044E-3</v>
      </c>
      <c r="AD294" s="4"/>
      <c r="AE294" s="18">
        <f t="shared" si="89"/>
        <v>0</v>
      </c>
      <c r="AF294" s="4"/>
      <c r="AG294" s="16">
        <v>2231520.85448125</v>
      </c>
      <c r="AH294" s="16">
        <f t="shared" si="90"/>
        <v>5097.2919869739562</v>
      </c>
      <c r="AI294" s="17">
        <f t="shared" si="91"/>
        <v>2.2842233254230094E-3</v>
      </c>
      <c r="AJ294" s="17">
        <v>2.5000000000000022E-3</v>
      </c>
      <c r="AK294" s="4"/>
      <c r="AL294" s="16">
        <v>2231520.85448125</v>
      </c>
      <c r="AM294" s="16">
        <f t="shared" si="92"/>
        <v>5097.2919869739562</v>
      </c>
      <c r="AN294" s="17">
        <f t="shared" si="93"/>
        <v>2.2842233254230094E-3</v>
      </c>
      <c r="AO294" s="17">
        <v>2.5000000000000022E-3</v>
      </c>
      <c r="AP294" s="4"/>
      <c r="AQ294" s="18">
        <f t="shared" si="94"/>
        <v>0</v>
      </c>
      <c r="AR294" s="4"/>
      <c r="AS294" s="16">
        <v>2231520.85448125</v>
      </c>
      <c r="AT294" s="16">
        <f t="shared" si="95"/>
        <v>5097.2919869739562</v>
      </c>
      <c r="AU294" s="17">
        <f t="shared" si="96"/>
        <v>2.2842233254230094E-3</v>
      </c>
      <c r="AV294" s="17">
        <v>2.5000000000000022E-3</v>
      </c>
      <c r="AW294" s="4"/>
      <c r="AX294" s="16">
        <v>2231520.85448125</v>
      </c>
      <c r="AY294" s="16">
        <f t="shared" si="97"/>
        <v>5097.2919869739562</v>
      </c>
      <c r="AZ294" s="17">
        <f t="shared" si="98"/>
        <v>2.2842233254230094E-3</v>
      </c>
      <c r="BA294" s="17">
        <v>2.5000000000000022E-3</v>
      </c>
      <c r="BB294" s="4"/>
      <c r="BC294" s="18">
        <f t="shared" si="99"/>
        <v>0</v>
      </c>
      <c r="BD294" s="4"/>
    </row>
    <row r="295" spans="1:56" x14ac:dyDescent="0.3">
      <c r="A295" s="2">
        <v>8914032</v>
      </c>
      <c r="B295" s="2" t="s">
        <v>93</v>
      </c>
      <c r="C295" s="2">
        <v>8914032</v>
      </c>
      <c r="D295" s="2" t="s">
        <v>106</v>
      </c>
      <c r="E295" s="9">
        <v>3969313.3692400004</v>
      </c>
      <c r="G295" s="16">
        <v>3934527.6791813117</v>
      </c>
      <c r="H295" s="4"/>
      <c r="I295" s="16">
        <v>3976594.2045712001</v>
      </c>
      <c r="J295" s="16">
        <f t="shared" si="80"/>
        <v>42066.525389888324</v>
      </c>
      <c r="K295" s="17">
        <f t="shared" si="81"/>
        <v>1.0578531081077305E-2</v>
      </c>
      <c r="L295" s="17">
        <v>1.1000000000000001E-2</v>
      </c>
      <c r="M295" s="4"/>
      <c r="N295" s="16">
        <v>3976594.2045712001</v>
      </c>
      <c r="O295" s="16">
        <f t="shared" si="82"/>
        <v>42066.525389888324</v>
      </c>
      <c r="P295" s="17">
        <f t="shared" si="83"/>
        <v>1.0578531081077305E-2</v>
      </c>
      <c r="Q295" s="17">
        <v>1.1000000000000001E-2</v>
      </c>
      <c r="R295" s="4"/>
      <c r="S295" s="18">
        <f t="shared" si="84"/>
        <v>0</v>
      </c>
      <c r="T295" s="4"/>
      <c r="U295" s="16">
        <v>3953648.8270960003</v>
      </c>
      <c r="V295" s="16">
        <f t="shared" si="85"/>
        <v>19121.147914688569</v>
      </c>
      <c r="W295" s="17">
        <f t="shared" si="86"/>
        <v>4.8363293633069751E-3</v>
      </c>
      <c r="X295" s="17">
        <v>4.9999999999999992E-3</v>
      </c>
      <c r="Y295" s="4"/>
      <c r="Z295" s="16">
        <v>3953648.8270960003</v>
      </c>
      <c r="AA295" s="16">
        <f t="shared" si="87"/>
        <v>19121.147914688569</v>
      </c>
      <c r="AB295" s="17">
        <f t="shared" si="88"/>
        <v>4.8363293633069751E-3</v>
      </c>
      <c r="AC295" s="17">
        <v>4.9999999999999992E-3</v>
      </c>
      <c r="AD295" s="4"/>
      <c r="AE295" s="18">
        <f t="shared" si="89"/>
        <v>0</v>
      </c>
      <c r="AF295" s="4"/>
      <c r="AG295" s="16">
        <v>3972769.974992</v>
      </c>
      <c r="AH295" s="16">
        <f t="shared" si="90"/>
        <v>38242.295810688287</v>
      </c>
      <c r="AI295" s="17">
        <f t="shared" si="91"/>
        <v>9.6261037138867557E-3</v>
      </c>
      <c r="AJ295" s="17">
        <v>0.01</v>
      </c>
      <c r="AK295" s="4"/>
      <c r="AL295" s="16">
        <v>3972769.974992</v>
      </c>
      <c r="AM295" s="16">
        <f t="shared" si="92"/>
        <v>38242.295810688287</v>
      </c>
      <c r="AN295" s="17">
        <f t="shared" si="93"/>
        <v>9.6261037138867557E-3</v>
      </c>
      <c r="AO295" s="17">
        <v>0.01</v>
      </c>
      <c r="AP295" s="4"/>
      <c r="AQ295" s="18">
        <f t="shared" si="94"/>
        <v>0</v>
      </c>
      <c r="AR295" s="4"/>
      <c r="AS295" s="16">
        <v>3944088.2531480002</v>
      </c>
      <c r="AT295" s="16">
        <f t="shared" si="95"/>
        <v>9560.5739666884765</v>
      </c>
      <c r="AU295" s="17">
        <f t="shared" si="96"/>
        <v>2.4240263789882593E-3</v>
      </c>
      <c r="AV295" s="17">
        <v>2.5000000000000005E-3</v>
      </c>
      <c r="AW295" s="4"/>
      <c r="AX295" s="16">
        <v>3944088.2531480002</v>
      </c>
      <c r="AY295" s="16">
        <f t="shared" si="97"/>
        <v>9560.5739666884765</v>
      </c>
      <c r="AZ295" s="17">
        <f t="shared" si="98"/>
        <v>2.4240263789882593E-3</v>
      </c>
      <c r="BA295" s="17">
        <v>2.5000000000000005E-3</v>
      </c>
      <c r="BB295" s="4"/>
      <c r="BC295" s="18">
        <f t="shared" si="99"/>
        <v>0</v>
      </c>
      <c r="BD295" s="4"/>
    </row>
    <row r="296" spans="1:56" x14ac:dyDescent="0.3">
      <c r="A296" s="2">
        <v>8914669</v>
      </c>
      <c r="B296" s="2" t="s">
        <v>61</v>
      </c>
      <c r="C296" s="2">
        <v>8914669</v>
      </c>
      <c r="D296" s="2" t="s">
        <v>327</v>
      </c>
      <c r="E296" s="9">
        <v>5785064.6936399993</v>
      </c>
      <c r="G296" s="16">
        <v>5721255.9058153909</v>
      </c>
      <c r="H296" s="4"/>
      <c r="I296" s="16">
        <v>5735283.3003145009</v>
      </c>
      <c r="J296" s="16">
        <f t="shared" si="80"/>
        <v>14027.394499110058</v>
      </c>
      <c r="K296" s="17">
        <f t="shared" si="81"/>
        <v>2.4458067308272026E-3</v>
      </c>
      <c r="L296" s="17">
        <v>2.5000000000000022E-3</v>
      </c>
      <c r="M296" s="4"/>
      <c r="N296" s="16">
        <v>5735283.3003145009</v>
      </c>
      <c r="O296" s="16">
        <f t="shared" si="82"/>
        <v>14027.394499110058</v>
      </c>
      <c r="P296" s="17">
        <f t="shared" si="83"/>
        <v>2.4458067308272026E-3</v>
      </c>
      <c r="Q296" s="17">
        <v>2.5000000000000022E-3</v>
      </c>
      <c r="R296" s="4"/>
      <c r="S296" s="18">
        <f t="shared" si="84"/>
        <v>0</v>
      </c>
      <c r="T296" s="4"/>
      <c r="U296" s="16">
        <v>5749310.6948290002</v>
      </c>
      <c r="V296" s="16">
        <f t="shared" si="85"/>
        <v>28054.78901360929</v>
      </c>
      <c r="W296" s="17">
        <f t="shared" si="86"/>
        <v>4.8796787132833344E-3</v>
      </c>
      <c r="X296" s="17">
        <v>4.9999999999999975E-3</v>
      </c>
      <c r="Y296" s="4"/>
      <c r="Z296" s="16">
        <v>5749310.6948290002</v>
      </c>
      <c r="AA296" s="16">
        <f t="shared" si="87"/>
        <v>28054.78901360929</v>
      </c>
      <c r="AB296" s="17">
        <f t="shared" si="88"/>
        <v>4.8796787132833344E-3</v>
      </c>
      <c r="AC296" s="17">
        <v>4.9999999999999975E-3</v>
      </c>
      <c r="AD296" s="4"/>
      <c r="AE296" s="18">
        <f t="shared" si="89"/>
        <v>0</v>
      </c>
      <c r="AF296" s="4"/>
      <c r="AG296" s="16">
        <v>5735283.3003145009</v>
      </c>
      <c r="AH296" s="16">
        <f t="shared" si="90"/>
        <v>14027.394499110058</v>
      </c>
      <c r="AI296" s="17">
        <f t="shared" si="91"/>
        <v>2.4458067308272026E-3</v>
      </c>
      <c r="AJ296" s="17">
        <v>2.5000000000000022E-3</v>
      </c>
      <c r="AK296" s="4"/>
      <c r="AL296" s="16">
        <v>5735283.3003145009</v>
      </c>
      <c r="AM296" s="16">
        <f t="shared" si="92"/>
        <v>14027.394499110058</v>
      </c>
      <c r="AN296" s="17">
        <f t="shared" si="93"/>
        <v>2.4458067308272026E-3</v>
      </c>
      <c r="AO296" s="17">
        <v>2.5000000000000022E-3</v>
      </c>
      <c r="AP296" s="4"/>
      <c r="AQ296" s="18">
        <f t="shared" si="94"/>
        <v>0</v>
      </c>
      <c r="AR296" s="4"/>
      <c r="AS296" s="16">
        <v>5735283.3003145009</v>
      </c>
      <c r="AT296" s="16">
        <f t="shared" si="95"/>
        <v>14027.394499110058</v>
      </c>
      <c r="AU296" s="17">
        <f t="shared" si="96"/>
        <v>2.4458067308272026E-3</v>
      </c>
      <c r="AV296" s="17">
        <v>2.5000000000000022E-3</v>
      </c>
      <c r="AW296" s="4"/>
      <c r="AX296" s="16">
        <v>5735283.3003145009</v>
      </c>
      <c r="AY296" s="16">
        <f t="shared" si="97"/>
        <v>14027.394499110058</v>
      </c>
      <c r="AZ296" s="17">
        <f t="shared" si="98"/>
        <v>2.4458067308272026E-3</v>
      </c>
      <c r="BA296" s="17">
        <v>2.5000000000000022E-3</v>
      </c>
      <c r="BB296" s="4"/>
      <c r="BC296" s="18">
        <f t="shared" si="99"/>
        <v>0</v>
      </c>
      <c r="BD296" s="4"/>
    </row>
    <row r="297" spans="1:56" x14ac:dyDescent="0.3">
      <c r="A297" s="2">
        <v>8914635</v>
      </c>
      <c r="B297" s="2" t="s">
        <v>149</v>
      </c>
      <c r="C297" s="2">
        <v>8914635</v>
      </c>
      <c r="D297" s="2" t="s">
        <v>106</v>
      </c>
      <c r="E297" s="9">
        <v>5499715.1746400008</v>
      </c>
      <c r="G297" s="16">
        <v>5425061.9465118079</v>
      </c>
      <c r="H297" s="4"/>
      <c r="I297" s="16">
        <v>5478606.0598341422</v>
      </c>
      <c r="J297" s="16">
        <f t="shared" si="80"/>
        <v>53544.113322334364</v>
      </c>
      <c r="K297" s="17">
        <f t="shared" si="81"/>
        <v>9.7733096224763682E-3</v>
      </c>
      <c r="L297" s="17">
        <v>1.0074598774393977E-2</v>
      </c>
      <c r="M297" s="4"/>
      <c r="N297" s="16">
        <v>5478606.0598341422</v>
      </c>
      <c r="O297" s="16">
        <f t="shared" si="82"/>
        <v>53544.113322334364</v>
      </c>
      <c r="P297" s="17">
        <f t="shared" si="83"/>
        <v>9.7733096224763682E-3</v>
      </c>
      <c r="Q297" s="17">
        <v>1.0074598774393977E-2</v>
      </c>
      <c r="R297" s="4"/>
      <c r="S297" s="18">
        <f t="shared" si="84"/>
        <v>0</v>
      </c>
      <c r="T297" s="4"/>
      <c r="U297" s="16">
        <v>5451635.7657324998</v>
      </c>
      <c r="V297" s="16">
        <f t="shared" si="85"/>
        <v>26573.819220691919</v>
      </c>
      <c r="W297" s="17">
        <f t="shared" si="86"/>
        <v>4.874467107235542E-3</v>
      </c>
      <c r="X297" s="17">
        <v>5.0000000000000001E-3</v>
      </c>
      <c r="Y297" s="4"/>
      <c r="Z297" s="16">
        <v>5451635.7657324998</v>
      </c>
      <c r="AA297" s="16">
        <f t="shared" si="87"/>
        <v>26573.819220691919</v>
      </c>
      <c r="AB297" s="17">
        <f t="shared" si="88"/>
        <v>4.874467107235542E-3</v>
      </c>
      <c r="AC297" s="17">
        <v>5.0000000000000001E-3</v>
      </c>
      <c r="AD297" s="4"/>
      <c r="AE297" s="18">
        <f t="shared" si="89"/>
        <v>0</v>
      </c>
      <c r="AF297" s="4"/>
      <c r="AG297" s="16">
        <v>5478209.5849649999</v>
      </c>
      <c r="AH297" s="16">
        <f t="shared" si="90"/>
        <v>53147.638453192078</v>
      </c>
      <c r="AI297" s="17">
        <f t="shared" si="91"/>
        <v>9.7016438726726141E-3</v>
      </c>
      <c r="AJ297" s="17">
        <v>0.01</v>
      </c>
      <c r="AK297" s="4"/>
      <c r="AL297" s="16">
        <v>5478209.5849649999</v>
      </c>
      <c r="AM297" s="16">
        <f t="shared" si="92"/>
        <v>53147.638453192078</v>
      </c>
      <c r="AN297" s="17">
        <f t="shared" si="93"/>
        <v>9.7016438726726141E-3</v>
      </c>
      <c r="AO297" s="17">
        <v>0.01</v>
      </c>
      <c r="AP297" s="4"/>
      <c r="AQ297" s="18">
        <f t="shared" si="94"/>
        <v>0</v>
      </c>
      <c r="AR297" s="4"/>
      <c r="AS297" s="16">
        <v>5438348.8561162502</v>
      </c>
      <c r="AT297" s="16">
        <f t="shared" si="95"/>
        <v>13286.909604442306</v>
      </c>
      <c r="AU297" s="17">
        <f t="shared" si="96"/>
        <v>2.4431881727298823E-3</v>
      </c>
      <c r="AV297" s="17">
        <v>2.5000000000000005E-3</v>
      </c>
      <c r="AW297" s="4"/>
      <c r="AX297" s="16">
        <v>5438348.8561162502</v>
      </c>
      <c r="AY297" s="16">
        <f t="shared" si="97"/>
        <v>13286.909604442306</v>
      </c>
      <c r="AZ297" s="17">
        <f t="shared" si="98"/>
        <v>2.4431881727298823E-3</v>
      </c>
      <c r="BA297" s="17">
        <v>2.5000000000000005E-3</v>
      </c>
      <c r="BB297" s="4"/>
      <c r="BC297" s="18">
        <f t="shared" si="99"/>
        <v>0</v>
      </c>
      <c r="BD297" s="4"/>
    </row>
    <row r="298" spans="1:56" x14ac:dyDescent="0.3">
      <c r="A298" s="2">
        <v>8914022</v>
      </c>
      <c r="B298" s="2" t="s">
        <v>88</v>
      </c>
      <c r="C298" s="2">
        <v>8914022</v>
      </c>
      <c r="D298" s="2" t="s">
        <v>106</v>
      </c>
      <c r="E298" s="9">
        <v>3238352.9114400004</v>
      </c>
      <c r="G298" s="16">
        <v>3170700.6787629728</v>
      </c>
      <c r="H298" s="4"/>
      <c r="I298" s="16">
        <v>3204365.1071668002</v>
      </c>
      <c r="J298" s="16">
        <f t="shared" si="80"/>
        <v>33664.428403827362</v>
      </c>
      <c r="K298" s="17">
        <f t="shared" si="81"/>
        <v>1.0505802952520725E-2</v>
      </c>
      <c r="L298" s="17">
        <v>1.1000000000000001E-2</v>
      </c>
      <c r="M298" s="4"/>
      <c r="N298" s="16">
        <v>3204365.1071668002</v>
      </c>
      <c r="O298" s="16">
        <f t="shared" si="82"/>
        <v>33664.428403827362</v>
      </c>
      <c r="P298" s="17">
        <f t="shared" si="83"/>
        <v>1.0505802952520725E-2</v>
      </c>
      <c r="Q298" s="17">
        <v>1.1000000000000001E-2</v>
      </c>
      <c r="R298" s="4"/>
      <c r="S298" s="18">
        <f t="shared" si="84"/>
        <v>0</v>
      </c>
      <c r="T298" s="4"/>
      <c r="U298" s="16">
        <v>3186002.6916940003</v>
      </c>
      <c r="V298" s="16">
        <f t="shared" si="85"/>
        <v>15302.01293102745</v>
      </c>
      <c r="W298" s="17">
        <f t="shared" si="86"/>
        <v>4.8028876343765283E-3</v>
      </c>
      <c r="X298" s="17">
        <v>5.000000000000001E-3</v>
      </c>
      <c r="Y298" s="4"/>
      <c r="Z298" s="16">
        <v>3186002.6916940003</v>
      </c>
      <c r="AA298" s="16">
        <f t="shared" si="87"/>
        <v>15302.01293102745</v>
      </c>
      <c r="AB298" s="17">
        <f t="shared" si="88"/>
        <v>4.8028876343765283E-3</v>
      </c>
      <c r="AC298" s="17">
        <v>5.000000000000001E-3</v>
      </c>
      <c r="AD298" s="4"/>
      <c r="AE298" s="18">
        <f t="shared" si="89"/>
        <v>0</v>
      </c>
      <c r="AF298" s="4"/>
      <c r="AG298" s="16">
        <v>3201304.7045880002</v>
      </c>
      <c r="AH298" s="16">
        <f t="shared" si="90"/>
        <v>30604.025825027376</v>
      </c>
      <c r="AI298" s="17">
        <f t="shared" si="91"/>
        <v>9.5598603223138161E-3</v>
      </c>
      <c r="AJ298" s="17">
        <v>0.01</v>
      </c>
      <c r="AK298" s="4"/>
      <c r="AL298" s="16">
        <v>3201304.7045880002</v>
      </c>
      <c r="AM298" s="16">
        <f t="shared" si="92"/>
        <v>30604.025825027376</v>
      </c>
      <c r="AN298" s="17">
        <f t="shared" si="93"/>
        <v>9.5598603223138161E-3</v>
      </c>
      <c r="AO298" s="17">
        <v>0.01</v>
      </c>
      <c r="AP298" s="4"/>
      <c r="AQ298" s="18">
        <f t="shared" si="94"/>
        <v>0</v>
      </c>
      <c r="AR298" s="4"/>
      <c r="AS298" s="16">
        <v>3178351.6852470003</v>
      </c>
      <c r="AT298" s="16">
        <f t="shared" si="95"/>
        <v>7651.0064840274863</v>
      </c>
      <c r="AU298" s="17">
        <f t="shared" si="96"/>
        <v>2.4072246377080516E-3</v>
      </c>
      <c r="AV298" s="17">
        <v>2.5000000000000005E-3</v>
      </c>
      <c r="AW298" s="4"/>
      <c r="AX298" s="16">
        <v>3178351.6852470003</v>
      </c>
      <c r="AY298" s="16">
        <f t="shared" si="97"/>
        <v>7651.0064840274863</v>
      </c>
      <c r="AZ298" s="17">
        <f t="shared" si="98"/>
        <v>2.4072246377080516E-3</v>
      </c>
      <c r="BA298" s="17">
        <v>2.5000000000000005E-3</v>
      </c>
      <c r="BB298" s="4"/>
      <c r="BC298" s="18">
        <f t="shared" si="99"/>
        <v>0</v>
      </c>
      <c r="BD298" s="4"/>
    </row>
    <row r="299" spans="1:56" x14ac:dyDescent="0.3">
      <c r="A299" s="2">
        <v>8912025</v>
      </c>
      <c r="B299" s="2" t="s">
        <v>67</v>
      </c>
      <c r="C299" s="2">
        <v>8912025</v>
      </c>
      <c r="D299" s="2" t="s">
        <v>105</v>
      </c>
      <c r="E299" s="9">
        <v>1343252.14164</v>
      </c>
      <c r="G299" s="16">
        <v>1313856.321207219</v>
      </c>
      <c r="H299" s="4"/>
      <c r="I299" s="16">
        <v>1316865.2167529999</v>
      </c>
      <c r="J299" s="16">
        <f t="shared" si="80"/>
        <v>3008.8955457808916</v>
      </c>
      <c r="K299" s="17">
        <f t="shared" si="81"/>
        <v>2.2848925672134751E-3</v>
      </c>
      <c r="L299" s="17">
        <v>2.5000000000000022E-3</v>
      </c>
      <c r="M299" s="4"/>
      <c r="N299" s="16">
        <v>1316865.2167529997</v>
      </c>
      <c r="O299" s="16">
        <f t="shared" si="82"/>
        <v>3008.8955457806587</v>
      </c>
      <c r="P299" s="17">
        <f t="shared" si="83"/>
        <v>2.2848925672132991E-3</v>
      </c>
      <c r="Q299" s="17">
        <v>2.5000000000000022E-3</v>
      </c>
      <c r="R299" s="4"/>
      <c r="S299" s="18">
        <f t="shared" si="84"/>
        <v>0</v>
      </c>
      <c r="T299" s="4"/>
      <c r="U299" s="16">
        <v>1319874.1123059997</v>
      </c>
      <c r="V299" s="16">
        <f t="shared" si="85"/>
        <v>6017.7910987806972</v>
      </c>
      <c r="W299" s="17">
        <f t="shared" si="86"/>
        <v>4.5593674750289605E-3</v>
      </c>
      <c r="X299" s="17">
        <v>5.0000000000000044E-3</v>
      </c>
      <c r="Y299" s="4"/>
      <c r="Z299" s="16">
        <v>1319874.1123059997</v>
      </c>
      <c r="AA299" s="16">
        <f t="shared" si="87"/>
        <v>6017.7910987806972</v>
      </c>
      <c r="AB299" s="17">
        <f t="shared" si="88"/>
        <v>4.5593674750289605E-3</v>
      </c>
      <c r="AC299" s="17">
        <v>5.0000000000000044E-3</v>
      </c>
      <c r="AD299" s="4"/>
      <c r="AE299" s="18">
        <f t="shared" si="89"/>
        <v>0</v>
      </c>
      <c r="AF299" s="4"/>
      <c r="AG299" s="16">
        <v>1316865.2167529999</v>
      </c>
      <c r="AH299" s="16">
        <f t="shared" si="90"/>
        <v>3008.8955457808916</v>
      </c>
      <c r="AI299" s="17">
        <f t="shared" si="91"/>
        <v>2.2848925672134751E-3</v>
      </c>
      <c r="AJ299" s="17">
        <v>2.5000000000000022E-3</v>
      </c>
      <c r="AK299" s="4"/>
      <c r="AL299" s="16">
        <v>1316865.2167529997</v>
      </c>
      <c r="AM299" s="16">
        <f t="shared" si="92"/>
        <v>3008.8955457806587</v>
      </c>
      <c r="AN299" s="17">
        <f t="shared" si="93"/>
        <v>2.2848925672132991E-3</v>
      </c>
      <c r="AO299" s="17">
        <v>2.5000000000000022E-3</v>
      </c>
      <c r="AP299" s="4"/>
      <c r="AQ299" s="18">
        <f t="shared" si="94"/>
        <v>0</v>
      </c>
      <c r="AR299" s="4"/>
      <c r="AS299" s="16">
        <v>1316865.2167529999</v>
      </c>
      <c r="AT299" s="16">
        <f t="shared" si="95"/>
        <v>3008.8955457808916</v>
      </c>
      <c r="AU299" s="17">
        <f t="shared" si="96"/>
        <v>2.2848925672134751E-3</v>
      </c>
      <c r="AV299" s="17">
        <v>2.5000000000000022E-3</v>
      </c>
      <c r="AW299" s="4"/>
      <c r="AX299" s="16">
        <v>1316865.2167529997</v>
      </c>
      <c r="AY299" s="16">
        <f t="shared" si="97"/>
        <v>3008.8955457806587</v>
      </c>
      <c r="AZ299" s="17">
        <f t="shared" si="98"/>
        <v>2.2848925672132991E-3</v>
      </c>
      <c r="BA299" s="17">
        <v>2.5000000000000022E-3</v>
      </c>
      <c r="BB299" s="4"/>
      <c r="BC299" s="18">
        <f t="shared" si="99"/>
        <v>0</v>
      </c>
      <c r="BD299" s="4"/>
    </row>
    <row r="300" spans="1:56" x14ac:dyDescent="0.3">
      <c r="A300" s="2">
        <v>8913514</v>
      </c>
      <c r="B300" s="2" t="s">
        <v>290</v>
      </c>
      <c r="C300" s="2">
        <v>8913514</v>
      </c>
      <c r="D300" s="2" t="s">
        <v>105</v>
      </c>
      <c r="E300" s="9">
        <v>469843.54541000002</v>
      </c>
      <c r="G300" s="16">
        <v>455577.16399161756</v>
      </c>
      <c r="H300" s="4"/>
      <c r="I300" s="16">
        <v>459210.30196568224</v>
      </c>
      <c r="J300" s="16">
        <f t="shared" si="80"/>
        <v>3633.1379740646807</v>
      </c>
      <c r="K300" s="17">
        <f t="shared" si="81"/>
        <v>7.9117083360559989E-3</v>
      </c>
      <c r="L300" s="17">
        <v>1.0999999999999999E-2</v>
      </c>
      <c r="M300" s="4"/>
      <c r="N300" s="16">
        <v>459210.30196568224</v>
      </c>
      <c r="O300" s="16">
        <f t="shared" si="82"/>
        <v>3633.1379740646807</v>
      </c>
      <c r="P300" s="17">
        <f t="shared" si="83"/>
        <v>7.9117083360559989E-3</v>
      </c>
      <c r="Q300" s="17">
        <v>1.1000000000000001E-2</v>
      </c>
      <c r="R300" s="4"/>
      <c r="S300" s="18">
        <f t="shared" si="84"/>
        <v>0</v>
      </c>
      <c r="T300" s="4"/>
      <c r="U300" s="16">
        <v>457228.59034803737</v>
      </c>
      <c r="V300" s="16">
        <f t="shared" si="85"/>
        <v>1651.4263564198045</v>
      </c>
      <c r="W300" s="17">
        <f t="shared" si="86"/>
        <v>3.6118177893529296E-3</v>
      </c>
      <c r="X300" s="17">
        <v>5.000000000000001E-3</v>
      </c>
      <c r="Y300" s="4"/>
      <c r="Z300" s="16">
        <v>457228.59034803737</v>
      </c>
      <c r="AA300" s="16">
        <f t="shared" si="87"/>
        <v>1651.4263564198045</v>
      </c>
      <c r="AB300" s="17">
        <f t="shared" si="88"/>
        <v>3.6118177893529296E-3</v>
      </c>
      <c r="AC300" s="17">
        <v>5.000000000000001E-3</v>
      </c>
      <c r="AD300" s="4"/>
      <c r="AE300" s="18">
        <f t="shared" si="89"/>
        <v>0</v>
      </c>
      <c r="AF300" s="4"/>
      <c r="AG300" s="16">
        <v>458880.01669607474</v>
      </c>
      <c r="AH300" s="16">
        <f t="shared" si="90"/>
        <v>3302.852704457182</v>
      </c>
      <c r="AI300" s="17">
        <f t="shared" si="91"/>
        <v>7.1976389999234289E-3</v>
      </c>
      <c r="AJ300" s="17">
        <v>9.9999999999999985E-3</v>
      </c>
      <c r="AK300" s="4"/>
      <c r="AL300" s="16">
        <v>458880.01669607474</v>
      </c>
      <c r="AM300" s="16">
        <f t="shared" si="92"/>
        <v>3302.852704457182</v>
      </c>
      <c r="AN300" s="17">
        <f t="shared" si="93"/>
        <v>7.1976389999234289E-3</v>
      </c>
      <c r="AO300" s="17">
        <v>9.9999999999999985E-3</v>
      </c>
      <c r="AP300" s="4"/>
      <c r="AQ300" s="18">
        <f t="shared" si="94"/>
        <v>0</v>
      </c>
      <c r="AR300" s="4"/>
      <c r="AS300" s="16">
        <v>456402.87717401871</v>
      </c>
      <c r="AT300" s="16">
        <f t="shared" si="95"/>
        <v>825.71318240114488</v>
      </c>
      <c r="AU300" s="17">
        <f t="shared" si="96"/>
        <v>1.8091761110574998E-3</v>
      </c>
      <c r="AV300" s="17">
        <v>2.4999999999999988E-3</v>
      </c>
      <c r="AW300" s="4"/>
      <c r="AX300" s="16">
        <v>456402.87717401871</v>
      </c>
      <c r="AY300" s="16">
        <f t="shared" si="97"/>
        <v>825.71318240114488</v>
      </c>
      <c r="AZ300" s="17">
        <f t="shared" si="98"/>
        <v>1.8091761110574998E-3</v>
      </c>
      <c r="BA300" s="17">
        <v>2.4999999999999988E-3</v>
      </c>
      <c r="BB300" s="4"/>
      <c r="BC300" s="18">
        <f t="shared" si="99"/>
        <v>0</v>
      </c>
      <c r="BD300" s="4"/>
    </row>
    <row r="301" spans="1:56" x14ac:dyDescent="0.3">
      <c r="A301" s="2">
        <v>8913763</v>
      </c>
      <c r="B301" s="2" t="s">
        <v>150</v>
      </c>
      <c r="C301" s="2">
        <v>8913763</v>
      </c>
      <c r="D301" s="2" t="s">
        <v>105</v>
      </c>
      <c r="E301" s="9">
        <v>833939.46513999999</v>
      </c>
      <c r="G301" s="16">
        <v>824631.62270924449</v>
      </c>
      <c r="H301" s="4"/>
      <c r="I301" s="16">
        <v>826417.45650675008</v>
      </c>
      <c r="J301" s="16">
        <f t="shared" si="80"/>
        <v>1785.8337975055911</v>
      </c>
      <c r="K301" s="17">
        <f t="shared" si="81"/>
        <v>2.1609342632406079E-3</v>
      </c>
      <c r="L301" s="17">
        <v>2.4999999999999996E-3</v>
      </c>
      <c r="M301" s="4"/>
      <c r="N301" s="16">
        <v>826417.45650674996</v>
      </c>
      <c r="O301" s="16">
        <f t="shared" si="82"/>
        <v>1785.8337975054746</v>
      </c>
      <c r="P301" s="17">
        <f t="shared" si="83"/>
        <v>2.1609342632404674E-3</v>
      </c>
      <c r="Q301" s="17">
        <v>2.4999999999999996E-3</v>
      </c>
      <c r="R301" s="4"/>
      <c r="S301" s="18">
        <f t="shared" si="84"/>
        <v>0</v>
      </c>
      <c r="T301" s="4"/>
      <c r="U301" s="16">
        <v>828203.2903135001</v>
      </c>
      <c r="V301" s="16">
        <f t="shared" si="85"/>
        <v>3571.6676042556064</v>
      </c>
      <c r="W301" s="17">
        <f t="shared" si="86"/>
        <v>4.3125494018547324E-3</v>
      </c>
      <c r="X301" s="17">
        <v>5.0000000000000001E-3</v>
      </c>
      <c r="Y301" s="4"/>
      <c r="Z301" s="16">
        <v>828203.29031349998</v>
      </c>
      <c r="AA301" s="16">
        <f t="shared" si="87"/>
        <v>3571.66760425549</v>
      </c>
      <c r="AB301" s="17">
        <f t="shared" si="88"/>
        <v>4.3125494018545927E-3</v>
      </c>
      <c r="AC301" s="17">
        <v>5.0000000000000001E-3</v>
      </c>
      <c r="AD301" s="4"/>
      <c r="AE301" s="18">
        <f t="shared" si="89"/>
        <v>0</v>
      </c>
      <c r="AF301" s="4"/>
      <c r="AG301" s="16">
        <v>826417.45650675008</v>
      </c>
      <c r="AH301" s="16">
        <f t="shared" si="90"/>
        <v>1785.8337975055911</v>
      </c>
      <c r="AI301" s="17">
        <f t="shared" si="91"/>
        <v>2.1609342632406079E-3</v>
      </c>
      <c r="AJ301" s="17">
        <v>2.4999999999999996E-3</v>
      </c>
      <c r="AK301" s="4"/>
      <c r="AL301" s="16">
        <v>826417.45650674996</v>
      </c>
      <c r="AM301" s="16">
        <f t="shared" si="92"/>
        <v>1785.8337975054746</v>
      </c>
      <c r="AN301" s="17">
        <f t="shared" si="93"/>
        <v>2.1609342632404674E-3</v>
      </c>
      <c r="AO301" s="17">
        <v>2.4999999999999996E-3</v>
      </c>
      <c r="AP301" s="4"/>
      <c r="AQ301" s="18">
        <f t="shared" si="94"/>
        <v>0</v>
      </c>
      <c r="AR301" s="4"/>
      <c r="AS301" s="16">
        <v>826417.45650675008</v>
      </c>
      <c r="AT301" s="16">
        <f t="shared" si="95"/>
        <v>1785.8337975055911</v>
      </c>
      <c r="AU301" s="17">
        <f t="shared" si="96"/>
        <v>2.1609342632406079E-3</v>
      </c>
      <c r="AV301" s="17">
        <v>2.4999999999999996E-3</v>
      </c>
      <c r="AW301" s="4"/>
      <c r="AX301" s="16">
        <v>826417.45650674996</v>
      </c>
      <c r="AY301" s="16">
        <f t="shared" si="97"/>
        <v>1785.8337975054746</v>
      </c>
      <c r="AZ301" s="17">
        <f t="shared" si="98"/>
        <v>2.1609342632404674E-3</v>
      </c>
      <c r="BA301" s="17">
        <v>2.4999999999999996E-3</v>
      </c>
      <c r="BB301" s="4"/>
      <c r="BC301" s="18">
        <f t="shared" si="99"/>
        <v>0</v>
      </c>
      <c r="BD301" s="4"/>
    </row>
    <row r="302" spans="1:56" x14ac:dyDescent="0.3">
      <c r="A302" s="2">
        <v>8913690</v>
      </c>
      <c r="B302" s="2" t="s">
        <v>320</v>
      </c>
      <c r="C302" s="2">
        <v>8913690</v>
      </c>
      <c r="D302" s="2" t="s">
        <v>105</v>
      </c>
      <c r="E302" s="9">
        <v>795759.32084000006</v>
      </c>
      <c r="G302" s="16">
        <v>794202.68760384922</v>
      </c>
      <c r="H302" s="4"/>
      <c r="I302" s="16">
        <v>795912.44906899997</v>
      </c>
      <c r="J302" s="16">
        <f t="shared" si="80"/>
        <v>1709.7614651507465</v>
      </c>
      <c r="K302" s="17">
        <f t="shared" si="81"/>
        <v>2.1481778142190136E-3</v>
      </c>
      <c r="L302" s="17">
        <v>2.5000000000000001E-3</v>
      </c>
      <c r="M302" s="4"/>
      <c r="N302" s="16">
        <v>795912.44906899997</v>
      </c>
      <c r="O302" s="16">
        <f t="shared" si="82"/>
        <v>1709.7614651507465</v>
      </c>
      <c r="P302" s="17">
        <f t="shared" si="83"/>
        <v>2.1481778142190136E-3</v>
      </c>
      <c r="Q302" s="17">
        <v>2.5000000000000001E-3</v>
      </c>
      <c r="R302" s="4"/>
      <c r="S302" s="18">
        <f t="shared" si="84"/>
        <v>0</v>
      </c>
      <c r="T302" s="4"/>
      <c r="U302" s="16">
        <v>797622.21053799998</v>
      </c>
      <c r="V302" s="16">
        <f t="shared" si="85"/>
        <v>3419.5229341507656</v>
      </c>
      <c r="W302" s="17">
        <f t="shared" si="86"/>
        <v>4.2871460811557405E-3</v>
      </c>
      <c r="X302" s="17">
        <v>5.0000000000000001E-3</v>
      </c>
      <c r="Y302" s="4"/>
      <c r="Z302" s="16">
        <v>797622.21053799998</v>
      </c>
      <c r="AA302" s="16">
        <f t="shared" si="87"/>
        <v>3419.5229341507656</v>
      </c>
      <c r="AB302" s="17">
        <f t="shared" si="88"/>
        <v>4.2871460811557405E-3</v>
      </c>
      <c r="AC302" s="17">
        <v>4.9999999999999992E-3</v>
      </c>
      <c r="AD302" s="4"/>
      <c r="AE302" s="18">
        <f t="shared" si="89"/>
        <v>0</v>
      </c>
      <c r="AF302" s="4"/>
      <c r="AG302" s="16">
        <v>795912.44906899997</v>
      </c>
      <c r="AH302" s="16">
        <f t="shared" si="90"/>
        <v>1709.7614651507465</v>
      </c>
      <c r="AI302" s="17">
        <f t="shared" si="91"/>
        <v>2.1481778142190136E-3</v>
      </c>
      <c r="AJ302" s="17">
        <v>2.5000000000000001E-3</v>
      </c>
      <c r="AK302" s="4"/>
      <c r="AL302" s="16">
        <v>795912.44906899997</v>
      </c>
      <c r="AM302" s="16">
        <f t="shared" si="92"/>
        <v>1709.7614651507465</v>
      </c>
      <c r="AN302" s="17">
        <f t="shared" si="93"/>
        <v>2.1481778142190136E-3</v>
      </c>
      <c r="AO302" s="17">
        <v>2.5000000000000001E-3</v>
      </c>
      <c r="AP302" s="4"/>
      <c r="AQ302" s="18">
        <f t="shared" si="94"/>
        <v>0</v>
      </c>
      <c r="AR302" s="4"/>
      <c r="AS302" s="16">
        <v>795912.44906899997</v>
      </c>
      <c r="AT302" s="16">
        <f t="shared" si="95"/>
        <v>1709.7614651507465</v>
      </c>
      <c r="AU302" s="17">
        <f t="shared" si="96"/>
        <v>2.1481778142190136E-3</v>
      </c>
      <c r="AV302" s="17">
        <v>2.5000000000000001E-3</v>
      </c>
      <c r="AW302" s="4"/>
      <c r="AX302" s="16">
        <v>795912.44906899997</v>
      </c>
      <c r="AY302" s="16">
        <f t="shared" si="97"/>
        <v>1709.7614651507465</v>
      </c>
      <c r="AZ302" s="17">
        <f t="shared" si="98"/>
        <v>2.1481778142190136E-3</v>
      </c>
      <c r="BA302" s="17">
        <v>2.5000000000000001E-3</v>
      </c>
      <c r="BB302" s="4"/>
      <c r="BC302" s="18">
        <f t="shared" si="99"/>
        <v>0</v>
      </c>
      <c r="BD302" s="4"/>
    </row>
    <row r="303" spans="1:56" x14ac:dyDescent="0.3">
      <c r="A303" s="2">
        <v>8913292</v>
      </c>
      <c r="B303" s="2" t="s">
        <v>80</v>
      </c>
      <c r="C303" s="2">
        <v>8913292</v>
      </c>
      <c r="D303" s="2" t="s">
        <v>105</v>
      </c>
      <c r="E303" s="9">
        <v>1979629.8758400001</v>
      </c>
      <c r="G303" s="16">
        <v>1939105.885218105</v>
      </c>
      <c r="H303" s="4"/>
      <c r="I303" s="16">
        <v>1959222.7708372003</v>
      </c>
      <c r="J303" s="16">
        <f t="shared" si="80"/>
        <v>20116.885619095294</v>
      </c>
      <c r="K303" s="17">
        <f t="shared" si="81"/>
        <v>1.0267788797952312E-2</v>
      </c>
      <c r="L303" s="17">
        <v>1.1000000000000001E-2</v>
      </c>
      <c r="M303" s="4"/>
      <c r="N303" s="16">
        <v>1959222.7708372003</v>
      </c>
      <c r="O303" s="16">
        <f t="shared" si="82"/>
        <v>20116.885619095294</v>
      </c>
      <c r="P303" s="17">
        <f t="shared" si="83"/>
        <v>1.0267788797952312E-2</v>
      </c>
      <c r="Q303" s="17">
        <v>1.1000000000000001E-2</v>
      </c>
      <c r="R303" s="4"/>
      <c r="S303" s="18">
        <f t="shared" si="84"/>
        <v>0</v>
      </c>
      <c r="T303" s="4"/>
      <c r="U303" s="16">
        <v>1948249.9241260004</v>
      </c>
      <c r="V303" s="16">
        <f t="shared" si="85"/>
        <v>9144.0389078953303</v>
      </c>
      <c r="W303" s="17">
        <f t="shared" si="86"/>
        <v>4.6934629867866747E-3</v>
      </c>
      <c r="X303" s="17">
        <v>5.000000000000001E-3</v>
      </c>
      <c r="Y303" s="4"/>
      <c r="Z303" s="16">
        <v>1948249.9241260004</v>
      </c>
      <c r="AA303" s="16">
        <f t="shared" si="87"/>
        <v>9144.0389078953303</v>
      </c>
      <c r="AB303" s="17">
        <f t="shared" si="88"/>
        <v>4.6934629867866747E-3</v>
      </c>
      <c r="AC303" s="17">
        <v>5.000000000000001E-3</v>
      </c>
      <c r="AD303" s="4"/>
      <c r="AE303" s="18">
        <f t="shared" si="89"/>
        <v>0</v>
      </c>
      <c r="AF303" s="4"/>
      <c r="AG303" s="16">
        <v>1957393.9630520004</v>
      </c>
      <c r="AH303" s="16">
        <f t="shared" si="90"/>
        <v>18288.077833895339</v>
      </c>
      <c r="AI303" s="17">
        <f t="shared" si="91"/>
        <v>9.3430746079242386E-3</v>
      </c>
      <c r="AJ303" s="17">
        <v>0.01</v>
      </c>
      <c r="AK303" s="4"/>
      <c r="AL303" s="16">
        <v>1957393.9630520004</v>
      </c>
      <c r="AM303" s="16">
        <f t="shared" si="92"/>
        <v>18288.077833895339</v>
      </c>
      <c r="AN303" s="17">
        <f t="shared" si="93"/>
        <v>9.3430746079242386E-3</v>
      </c>
      <c r="AO303" s="17">
        <v>0.01</v>
      </c>
      <c r="AP303" s="4"/>
      <c r="AQ303" s="18">
        <f t="shared" si="94"/>
        <v>0</v>
      </c>
      <c r="AR303" s="4"/>
      <c r="AS303" s="16">
        <v>1943677.9046630003</v>
      </c>
      <c r="AT303" s="16">
        <f t="shared" si="95"/>
        <v>4572.0194448952097</v>
      </c>
      <c r="AU303" s="17">
        <f t="shared" si="96"/>
        <v>2.3522515916483177E-3</v>
      </c>
      <c r="AV303" s="17">
        <v>2.4999999999999988E-3</v>
      </c>
      <c r="AW303" s="4"/>
      <c r="AX303" s="16">
        <v>1943677.9046630003</v>
      </c>
      <c r="AY303" s="16">
        <f t="shared" si="97"/>
        <v>4572.0194448952097</v>
      </c>
      <c r="AZ303" s="17">
        <f t="shared" si="98"/>
        <v>2.3522515916483177E-3</v>
      </c>
      <c r="BA303" s="17">
        <v>2.4999999999999988E-3</v>
      </c>
      <c r="BB303" s="4"/>
      <c r="BC303" s="18">
        <f t="shared" si="99"/>
        <v>0</v>
      </c>
      <c r="BD303" s="4"/>
    </row>
    <row r="304" spans="1:56" x14ac:dyDescent="0.3">
      <c r="A304" s="2">
        <v>8914454</v>
      </c>
      <c r="B304" s="2" t="s">
        <v>102</v>
      </c>
      <c r="C304" s="2">
        <v>8914454</v>
      </c>
      <c r="D304" s="2" t="s">
        <v>106</v>
      </c>
      <c r="E304" s="9">
        <v>3361070.4236399997</v>
      </c>
      <c r="G304" s="16">
        <v>3315264.1064019175</v>
      </c>
      <c r="H304" s="4"/>
      <c r="I304" s="16">
        <v>3323276.5214160001</v>
      </c>
      <c r="J304" s="16">
        <f t="shared" si="80"/>
        <v>8012.4150140825659</v>
      </c>
      <c r="K304" s="17">
        <f t="shared" si="81"/>
        <v>2.4109985920366902E-3</v>
      </c>
      <c r="L304" s="17">
        <v>2.5000000000000001E-3</v>
      </c>
      <c r="M304" s="4"/>
      <c r="N304" s="16">
        <v>3323276.5214160001</v>
      </c>
      <c r="O304" s="16">
        <f t="shared" si="82"/>
        <v>8012.4150140825659</v>
      </c>
      <c r="P304" s="17">
        <f t="shared" si="83"/>
        <v>2.4109985920366902E-3</v>
      </c>
      <c r="Q304" s="17">
        <v>2.5000000000000001E-3</v>
      </c>
      <c r="R304" s="4"/>
      <c r="S304" s="18">
        <f t="shared" si="84"/>
        <v>0</v>
      </c>
      <c r="T304" s="4"/>
      <c r="U304" s="16">
        <v>3331288.9364320002</v>
      </c>
      <c r="V304" s="16">
        <f t="shared" si="85"/>
        <v>16024.830030082725</v>
      </c>
      <c r="W304" s="17">
        <f t="shared" si="86"/>
        <v>4.8103993186631921E-3</v>
      </c>
      <c r="X304" s="17">
        <v>5.0000000000000001E-3</v>
      </c>
      <c r="Y304" s="4"/>
      <c r="Z304" s="16">
        <v>3331288.9364320002</v>
      </c>
      <c r="AA304" s="16">
        <f t="shared" si="87"/>
        <v>16024.830030082725</v>
      </c>
      <c r="AB304" s="17">
        <f t="shared" si="88"/>
        <v>4.8103993186631921E-3</v>
      </c>
      <c r="AC304" s="17">
        <v>5.0000000000000001E-3</v>
      </c>
      <c r="AD304" s="4"/>
      <c r="AE304" s="18">
        <f t="shared" si="89"/>
        <v>0</v>
      </c>
      <c r="AF304" s="4"/>
      <c r="AG304" s="16">
        <v>3323276.5214160001</v>
      </c>
      <c r="AH304" s="16">
        <f t="shared" si="90"/>
        <v>8012.4150140825659</v>
      </c>
      <c r="AI304" s="17">
        <f t="shared" si="91"/>
        <v>2.4109985920366902E-3</v>
      </c>
      <c r="AJ304" s="17">
        <v>2.5000000000000001E-3</v>
      </c>
      <c r="AK304" s="4"/>
      <c r="AL304" s="16">
        <v>3323276.5214160001</v>
      </c>
      <c r="AM304" s="16">
        <f t="shared" si="92"/>
        <v>8012.4150140825659</v>
      </c>
      <c r="AN304" s="17">
        <f t="shared" si="93"/>
        <v>2.4109985920366902E-3</v>
      </c>
      <c r="AO304" s="17">
        <v>2.5000000000000001E-3</v>
      </c>
      <c r="AP304" s="4"/>
      <c r="AQ304" s="18">
        <f t="shared" si="94"/>
        <v>0</v>
      </c>
      <c r="AR304" s="4"/>
      <c r="AS304" s="16">
        <v>3340800</v>
      </c>
      <c r="AT304" s="16">
        <f t="shared" si="95"/>
        <v>25535.893598082475</v>
      </c>
      <c r="AU304" s="17">
        <f t="shared" si="96"/>
        <v>7.643646311686565E-3</v>
      </c>
      <c r="AV304" s="17">
        <v>2.5000000000000005E-3</v>
      </c>
      <c r="AW304" s="4"/>
      <c r="AX304" s="16">
        <v>3340800</v>
      </c>
      <c r="AY304" s="16">
        <f t="shared" si="97"/>
        <v>25535.893598082475</v>
      </c>
      <c r="AZ304" s="17">
        <f t="shared" si="98"/>
        <v>7.643646311686565E-3</v>
      </c>
      <c r="BA304" s="17">
        <v>2.5000000000000005E-3</v>
      </c>
      <c r="BB304" s="4"/>
      <c r="BC304" s="18">
        <f t="shared" si="99"/>
        <v>0</v>
      </c>
      <c r="BD304" s="4"/>
    </row>
    <row r="305" spans="1:56" x14ac:dyDescent="0.3">
      <c r="A305" s="2">
        <v>8914024</v>
      </c>
      <c r="B305" s="2" t="s">
        <v>323</v>
      </c>
      <c r="C305" s="2">
        <v>8914024</v>
      </c>
      <c r="D305" s="2" t="s">
        <v>106</v>
      </c>
      <c r="E305" s="9">
        <v>411608.84685999999</v>
      </c>
      <c r="G305" s="16">
        <v>435944.44146314001</v>
      </c>
      <c r="H305" s="4"/>
      <c r="I305" s="16">
        <v>436758.55735374993</v>
      </c>
      <c r="J305" s="16">
        <f t="shared" si="80"/>
        <v>814.11589060991537</v>
      </c>
      <c r="K305" s="17">
        <f t="shared" si="81"/>
        <v>1.8639952827541903E-3</v>
      </c>
      <c r="L305" s="17">
        <v>2.5000000000000022E-3</v>
      </c>
      <c r="M305" s="4"/>
      <c r="N305" s="16">
        <v>436758.55735374993</v>
      </c>
      <c r="O305" s="16">
        <f t="shared" si="82"/>
        <v>814.11589060991537</v>
      </c>
      <c r="P305" s="17">
        <f t="shared" si="83"/>
        <v>1.8639952827541903E-3</v>
      </c>
      <c r="Q305" s="17">
        <v>2.5000000000000022E-3</v>
      </c>
      <c r="R305" s="4"/>
      <c r="S305" s="18">
        <f t="shared" si="84"/>
        <v>0</v>
      </c>
      <c r="T305" s="4"/>
      <c r="U305" s="16">
        <v>437572.67320749996</v>
      </c>
      <c r="V305" s="16">
        <f t="shared" si="85"/>
        <v>1628.2317443599459</v>
      </c>
      <c r="W305" s="17">
        <f t="shared" si="86"/>
        <v>3.7210544534800674E-3</v>
      </c>
      <c r="X305" s="17">
        <v>5.0000000000000044E-3</v>
      </c>
      <c r="Y305" s="4"/>
      <c r="Z305" s="16">
        <v>437572.67320749996</v>
      </c>
      <c r="AA305" s="16">
        <f t="shared" si="87"/>
        <v>1628.2317443599459</v>
      </c>
      <c r="AB305" s="17">
        <f t="shared" si="88"/>
        <v>3.7210544534800674E-3</v>
      </c>
      <c r="AC305" s="17">
        <v>5.0000000000000044E-3</v>
      </c>
      <c r="AD305" s="4"/>
      <c r="AE305" s="18">
        <f t="shared" si="89"/>
        <v>0</v>
      </c>
      <c r="AF305" s="4"/>
      <c r="AG305" s="16">
        <v>436758.55735374993</v>
      </c>
      <c r="AH305" s="16">
        <f t="shared" si="90"/>
        <v>814.11589060991537</v>
      </c>
      <c r="AI305" s="17">
        <f t="shared" si="91"/>
        <v>1.8639952827541903E-3</v>
      </c>
      <c r="AJ305" s="17">
        <v>2.5000000000000022E-3</v>
      </c>
      <c r="AK305" s="4"/>
      <c r="AL305" s="16">
        <v>436758.55735374993</v>
      </c>
      <c r="AM305" s="16">
        <f t="shared" si="92"/>
        <v>814.11589060991537</v>
      </c>
      <c r="AN305" s="17">
        <f t="shared" si="93"/>
        <v>1.8639952827541903E-3</v>
      </c>
      <c r="AO305" s="17">
        <v>2.5000000000000022E-3</v>
      </c>
      <c r="AP305" s="4"/>
      <c r="AQ305" s="18">
        <f t="shared" si="94"/>
        <v>0</v>
      </c>
      <c r="AR305" s="4"/>
      <c r="AS305" s="16">
        <v>436758.55735374993</v>
      </c>
      <c r="AT305" s="16">
        <f t="shared" si="95"/>
        <v>814.11589060991537</v>
      </c>
      <c r="AU305" s="17">
        <f t="shared" si="96"/>
        <v>1.8639952827541903E-3</v>
      </c>
      <c r="AV305" s="17">
        <v>2.5000000000000022E-3</v>
      </c>
      <c r="AW305" s="4"/>
      <c r="AX305" s="16">
        <v>436758.55735374993</v>
      </c>
      <c r="AY305" s="16">
        <f t="shared" si="97"/>
        <v>814.11589060991537</v>
      </c>
      <c r="AZ305" s="17">
        <f t="shared" si="98"/>
        <v>1.8639952827541903E-3</v>
      </c>
      <c r="BA305" s="17">
        <v>2.5000000000000022E-3</v>
      </c>
      <c r="BB305" s="4"/>
      <c r="BC305" s="18">
        <f t="shared" si="99"/>
        <v>0</v>
      </c>
      <c r="BD305" s="4"/>
    </row>
    <row r="306" spans="1:56" x14ac:dyDescent="0.3">
      <c r="A306" s="2">
        <v>8914328</v>
      </c>
      <c r="B306" s="2" t="s">
        <v>151</v>
      </c>
      <c r="C306" s="2">
        <v>8914328</v>
      </c>
      <c r="D306" s="2" t="s">
        <v>106</v>
      </c>
      <c r="E306" s="9">
        <v>5991077.5571400002</v>
      </c>
      <c r="G306" s="16">
        <v>5711065.9000000004</v>
      </c>
      <c r="H306" s="4"/>
      <c r="I306" s="16">
        <v>5725067.8240112504</v>
      </c>
      <c r="J306" s="16">
        <f t="shared" si="80"/>
        <v>14001.924011250027</v>
      </c>
      <c r="K306" s="17">
        <f t="shared" si="81"/>
        <v>2.4457219445549946E-3</v>
      </c>
      <c r="L306" s="17">
        <v>2.5000000000000001E-3</v>
      </c>
      <c r="M306" s="4"/>
      <c r="N306" s="16">
        <v>5725067.8240112504</v>
      </c>
      <c r="O306" s="16">
        <f t="shared" si="82"/>
        <v>14001.924011250027</v>
      </c>
      <c r="P306" s="17">
        <f t="shared" si="83"/>
        <v>2.4457219445549946E-3</v>
      </c>
      <c r="Q306" s="17">
        <v>2.5000000000000001E-3</v>
      </c>
      <c r="R306" s="4"/>
      <c r="S306" s="18">
        <f t="shared" si="84"/>
        <v>0</v>
      </c>
      <c r="T306" s="4"/>
      <c r="U306" s="16">
        <v>5739069.7435225006</v>
      </c>
      <c r="V306" s="16">
        <f t="shared" si="85"/>
        <v>28003.843522500247</v>
      </c>
      <c r="W306" s="17">
        <f t="shared" si="86"/>
        <v>4.8795091842379623E-3</v>
      </c>
      <c r="X306" s="17">
        <v>5.0000000000000001E-3</v>
      </c>
      <c r="Y306" s="4"/>
      <c r="Z306" s="16">
        <v>5739069.7435225006</v>
      </c>
      <c r="AA306" s="16">
        <f t="shared" si="87"/>
        <v>28003.843522500247</v>
      </c>
      <c r="AB306" s="17">
        <f t="shared" si="88"/>
        <v>4.8795091842379623E-3</v>
      </c>
      <c r="AC306" s="17">
        <v>5.0000000000000001E-3</v>
      </c>
      <c r="AD306" s="4"/>
      <c r="AE306" s="18">
        <f t="shared" si="89"/>
        <v>0</v>
      </c>
      <c r="AF306" s="4"/>
      <c r="AG306" s="16">
        <v>5832700</v>
      </c>
      <c r="AH306" s="16">
        <f t="shared" si="90"/>
        <v>121634.09999999963</v>
      </c>
      <c r="AI306" s="17">
        <f t="shared" si="91"/>
        <v>2.0853824129476849E-2</v>
      </c>
      <c r="AJ306" s="17">
        <v>0.01</v>
      </c>
      <c r="AK306" s="4"/>
      <c r="AL306" s="16">
        <v>5832700</v>
      </c>
      <c r="AM306" s="16">
        <f t="shared" si="92"/>
        <v>121634.09999999963</v>
      </c>
      <c r="AN306" s="17">
        <f t="shared" si="93"/>
        <v>2.0853824129476849E-2</v>
      </c>
      <c r="AO306" s="17">
        <v>0.01</v>
      </c>
      <c r="AP306" s="4"/>
      <c r="AQ306" s="18">
        <f t="shared" si="94"/>
        <v>0</v>
      </c>
      <c r="AR306" s="4"/>
      <c r="AS306" s="16">
        <v>5956800</v>
      </c>
      <c r="AT306" s="16">
        <f t="shared" si="95"/>
        <v>245734.09999999963</v>
      </c>
      <c r="AU306" s="17">
        <f t="shared" si="96"/>
        <v>4.1252702793446082E-2</v>
      </c>
      <c r="AV306" s="17">
        <v>2.5000000000000022E-3</v>
      </c>
      <c r="AW306" s="4"/>
      <c r="AX306" s="16">
        <v>5956800</v>
      </c>
      <c r="AY306" s="16">
        <f t="shared" si="97"/>
        <v>245734.09999999963</v>
      </c>
      <c r="AZ306" s="17">
        <f t="shared" si="98"/>
        <v>4.1252702793446082E-2</v>
      </c>
      <c r="BA306" s="17">
        <v>2.5000000000000022E-3</v>
      </c>
      <c r="BB306" s="4"/>
      <c r="BC306" s="18">
        <f t="shared" si="99"/>
        <v>0</v>
      </c>
      <c r="BD306" s="4"/>
    </row>
    <row r="307" spans="1:56" x14ac:dyDescent="0.3">
      <c r="A307" s="2">
        <v>8912026</v>
      </c>
      <c r="B307" s="2" t="s">
        <v>310</v>
      </c>
      <c r="C307" s="2">
        <v>8912026</v>
      </c>
      <c r="D307" s="2" t="s">
        <v>105</v>
      </c>
      <c r="E307" s="9">
        <v>1219735.0008400001</v>
      </c>
      <c r="G307" s="16">
        <v>1197389.3026120411</v>
      </c>
      <c r="H307" s="4"/>
      <c r="I307" s="16">
        <v>1200107.0306064999</v>
      </c>
      <c r="J307" s="16">
        <f t="shared" si="80"/>
        <v>2717.7279944587499</v>
      </c>
      <c r="K307" s="17">
        <f t="shared" si="81"/>
        <v>2.2645713466783774E-3</v>
      </c>
      <c r="L307" s="17">
        <v>2.5000000000000022E-3</v>
      </c>
      <c r="M307" s="4"/>
      <c r="N307" s="16">
        <v>1200107.0306064999</v>
      </c>
      <c r="O307" s="16">
        <f t="shared" si="82"/>
        <v>2717.7279944587499</v>
      </c>
      <c r="P307" s="17">
        <f t="shared" si="83"/>
        <v>2.2645713466783774E-3</v>
      </c>
      <c r="Q307" s="17">
        <v>2.5000000000000022E-3</v>
      </c>
      <c r="R307" s="4"/>
      <c r="S307" s="18">
        <f t="shared" si="84"/>
        <v>0</v>
      </c>
      <c r="T307" s="4"/>
      <c r="U307" s="16">
        <v>1202824.7586129999</v>
      </c>
      <c r="V307" s="16">
        <f t="shared" si="85"/>
        <v>5435.4560009588022</v>
      </c>
      <c r="W307" s="17">
        <f t="shared" si="86"/>
        <v>4.5189093108014581E-3</v>
      </c>
      <c r="X307" s="17">
        <v>4.9999999999999975E-3</v>
      </c>
      <c r="Y307" s="4"/>
      <c r="Z307" s="16">
        <v>1202824.7586129999</v>
      </c>
      <c r="AA307" s="16">
        <f t="shared" si="87"/>
        <v>5435.4560009588022</v>
      </c>
      <c r="AB307" s="17">
        <f t="shared" si="88"/>
        <v>4.5189093108014581E-3</v>
      </c>
      <c r="AC307" s="17">
        <v>4.9999999999999975E-3</v>
      </c>
      <c r="AD307" s="4"/>
      <c r="AE307" s="18">
        <f t="shared" si="89"/>
        <v>0</v>
      </c>
      <c r="AF307" s="4"/>
      <c r="AG307" s="16">
        <v>1200107.0306064999</v>
      </c>
      <c r="AH307" s="16">
        <f t="shared" si="90"/>
        <v>2717.7279944587499</v>
      </c>
      <c r="AI307" s="17">
        <f t="shared" si="91"/>
        <v>2.2645713466783774E-3</v>
      </c>
      <c r="AJ307" s="17">
        <v>2.5000000000000022E-3</v>
      </c>
      <c r="AK307" s="4"/>
      <c r="AL307" s="16">
        <v>1200107.0306064999</v>
      </c>
      <c r="AM307" s="16">
        <f t="shared" si="92"/>
        <v>2717.7279944587499</v>
      </c>
      <c r="AN307" s="17">
        <f t="shared" si="93"/>
        <v>2.2645713466783774E-3</v>
      </c>
      <c r="AO307" s="17">
        <v>2.5000000000000022E-3</v>
      </c>
      <c r="AP307" s="4"/>
      <c r="AQ307" s="18">
        <f t="shared" si="94"/>
        <v>0</v>
      </c>
      <c r="AR307" s="4"/>
      <c r="AS307" s="16">
        <v>1200107.0306064999</v>
      </c>
      <c r="AT307" s="16">
        <f t="shared" si="95"/>
        <v>2717.7279944587499</v>
      </c>
      <c r="AU307" s="17">
        <f t="shared" si="96"/>
        <v>2.2645713466783774E-3</v>
      </c>
      <c r="AV307" s="17">
        <v>2.5000000000000022E-3</v>
      </c>
      <c r="AW307" s="4"/>
      <c r="AX307" s="16">
        <v>1200107.0306064999</v>
      </c>
      <c r="AY307" s="16">
        <f t="shared" si="97"/>
        <v>2717.7279944587499</v>
      </c>
      <c r="AZ307" s="17">
        <f t="shared" si="98"/>
        <v>2.2645713466783774E-3</v>
      </c>
      <c r="BA307" s="17">
        <v>2.5000000000000022E-3</v>
      </c>
      <c r="BB307" s="4"/>
      <c r="BC307" s="18">
        <f t="shared" si="99"/>
        <v>0</v>
      </c>
      <c r="BD307" s="4"/>
    </row>
    <row r="308" spans="1:56" x14ac:dyDescent="0.3">
      <c r="A308" s="2">
        <v>8912352</v>
      </c>
      <c r="B308" s="2" t="s">
        <v>312</v>
      </c>
      <c r="C308" s="2">
        <v>8912352</v>
      </c>
      <c r="D308" s="2" t="s">
        <v>105</v>
      </c>
      <c r="E308" s="9">
        <v>890167.23294000002</v>
      </c>
      <c r="G308" s="16">
        <v>837376.67485150578</v>
      </c>
      <c r="H308" s="4"/>
      <c r="I308" s="16">
        <v>839194.37133724999</v>
      </c>
      <c r="J308" s="16">
        <f t="shared" si="80"/>
        <v>1817.6964857442072</v>
      </c>
      <c r="K308" s="17">
        <f t="shared" si="81"/>
        <v>2.1660017605310213E-3</v>
      </c>
      <c r="L308" s="17">
        <v>2.5000000000000001E-3</v>
      </c>
      <c r="M308" s="4"/>
      <c r="N308" s="16">
        <v>839194.37133724999</v>
      </c>
      <c r="O308" s="16">
        <f t="shared" si="82"/>
        <v>1817.6964857442072</v>
      </c>
      <c r="P308" s="17">
        <f t="shared" si="83"/>
        <v>2.1660017605310213E-3</v>
      </c>
      <c r="Q308" s="17">
        <v>2.4999999999999996E-3</v>
      </c>
      <c r="R308" s="4"/>
      <c r="S308" s="18">
        <f t="shared" si="84"/>
        <v>0</v>
      </c>
      <c r="T308" s="4"/>
      <c r="U308" s="16">
        <v>841012.0677745</v>
      </c>
      <c r="V308" s="16">
        <f t="shared" si="85"/>
        <v>3635.392922994215</v>
      </c>
      <c r="W308" s="17">
        <f t="shared" si="86"/>
        <v>4.3226406163400866E-3</v>
      </c>
      <c r="X308" s="17">
        <v>5.0000000000000001E-3</v>
      </c>
      <c r="Y308" s="4"/>
      <c r="Z308" s="16">
        <v>841012.0677745</v>
      </c>
      <c r="AA308" s="16">
        <f t="shared" si="87"/>
        <v>3635.392922994215</v>
      </c>
      <c r="AB308" s="17">
        <f t="shared" si="88"/>
        <v>4.3226406163400866E-3</v>
      </c>
      <c r="AC308" s="17">
        <v>5.0000000000000001E-3</v>
      </c>
      <c r="AD308" s="4"/>
      <c r="AE308" s="18">
        <f t="shared" si="89"/>
        <v>0</v>
      </c>
      <c r="AF308" s="4"/>
      <c r="AG308" s="16">
        <v>839194.37133724999</v>
      </c>
      <c r="AH308" s="16">
        <f t="shared" si="90"/>
        <v>1817.6964857442072</v>
      </c>
      <c r="AI308" s="17">
        <f t="shared" si="91"/>
        <v>2.1660017605310213E-3</v>
      </c>
      <c r="AJ308" s="17">
        <v>2.5000000000000001E-3</v>
      </c>
      <c r="AK308" s="4"/>
      <c r="AL308" s="16">
        <v>839194.37133724999</v>
      </c>
      <c r="AM308" s="16">
        <f t="shared" si="92"/>
        <v>1817.6964857442072</v>
      </c>
      <c r="AN308" s="17">
        <f t="shared" si="93"/>
        <v>2.1660017605310213E-3</v>
      </c>
      <c r="AO308" s="17">
        <v>2.4999999999999996E-3</v>
      </c>
      <c r="AP308" s="4"/>
      <c r="AQ308" s="18">
        <f t="shared" si="94"/>
        <v>0</v>
      </c>
      <c r="AR308" s="4"/>
      <c r="AS308" s="16">
        <v>839194.37133724999</v>
      </c>
      <c r="AT308" s="16">
        <f t="shared" si="95"/>
        <v>1817.6964857442072</v>
      </c>
      <c r="AU308" s="17">
        <f t="shared" si="96"/>
        <v>2.1660017605310213E-3</v>
      </c>
      <c r="AV308" s="17">
        <v>2.5000000000000001E-3</v>
      </c>
      <c r="AW308" s="4"/>
      <c r="AX308" s="16">
        <v>839194.37133724999</v>
      </c>
      <c r="AY308" s="16">
        <f t="shared" si="97"/>
        <v>1817.6964857442072</v>
      </c>
      <c r="AZ308" s="17">
        <f t="shared" si="98"/>
        <v>2.1660017605310213E-3</v>
      </c>
      <c r="BA308" s="17">
        <v>2.4999999999999996E-3</v>
      </c>
      <c r="BB308" s="4"/>
      <c r="BC308" s="18">
        <f t="shared" si="99"/>
        <v>0</v>
      </c>
      <c r="BD308" s="4"/>
    </row>
    <row r="309" spans="1:56" x14ac:dyDescent="0.3">
      <c r="A309" s="2">
        <v>8912858</v>
      </c>
      <c r="B309" s="2" t="s">
        <v>76</v>
      </c>
      <c r="C309" s="2">
        <v>8912858</v>
      </c>
      <c r="D309" s="2" t="s">
        <v>105</v>
      </c>
      <c r="E309" s="9">
        <v>755232.20804000006</v>
      </c>
      <c r="G309" s="16">
        <v>744108.58811209421</v>
      </c>
      <c r="H309" s="4"/>
      <c r="I309" s="16">
        <v>745693.11432024988</v>
      </c>
      <c r="J309" s="16">
        <f t="shared" si="80"/>
        <v>1584.5262081556721</v>
      </c>
      <c r="K309" s="17">
        <f t="shared" si="81"/>
        <v>2.1249039017881715E-3</v>
      </c>
      <c r="L309" s="17">
        <v>2.5000000000000022E-3</v>
      </c>
      <c r="M309" s="4"/>
      <c r="N309" s="16">
        <v>745693.11432024988</v>
      </c>
      <c r="O309" s="16">
        <f t="shared" si="82"/>
        <v>1584.5262081556721</v>
      </c>
      <c r="P309" s="17">
        <f t="shared" si="83"/>
        <v>2.1249039017881715E-3</v>
      </c>
      <c r="Q309" s="17">
        <v>2.5000000000000022E-3</v>
      </c>
      <c r="R309" s="4"/>
      <c r="S309" s="18">
        <f t="shared" si="84"/>
        <v>0</v>
      </c>
      <c r="T309" s="4"/>
      <c r="U309" s="16">
        <v>747277.64054049994</v>
      </c>
      <c r="V309" s="16">
        <f t="shared" si="85"/>
        <v>3169.0524284057319</v>
      </c>
      <c r="W309" s="17">
        <f t="shared" si="86"/>
        <v>4.2407965346234391E-3</v>
      </c>
      <c r="X309" s="17">
        <v>4.9999999999999975E-3</v>
      </c>
      <c r="Y309" s="4"/>
      <c r="Z309" s="16">
        <v>747277.64054049994</v>
      </c>
      <c r="AA309" s="16">
        <f t="shared" si="87"/>
        <v>3169.0524284057319</v>
      </c>
      <c r="AB309" s="17">
        <f t="shared" si="88"/>
        <v>4.2407965346234391E-3</v>
      </c>
      <c r="AC309" s="17">
        <v>4.9999999999999975E-3</v>
      </c>
      <c r="AD309" s="4"/>
      <c r="AE309" s="18">
        <f t="shared" si="89"/>
        <v>0</v>
      </c>
      <c r="AF309" s="4"/>
      <c r="AG309" s="16">
        <v>745693.11432024988</v>
      </c>
      <c r="AH309" s="16">
        <f t="shared" si="90"/>
        <v>1584.5262081556721</v>
      </c>
      <c r="AI309" s="17">
        <f t="shared" si="91"/>
        <v>2.1249039017881715E-3</v>
      </c>
      <c r="AJ309" s="17">
        <v>2.5000000000000022E-3</v>
      </c>
      <c r="AK309" s="4"/>
      <c r="AL309" s="16">
        <v>745693.11432024988</v>
      </c>
      <c r="AM309" s="16">
        <f t="shared" si="92"/>
        <v>1584.5262081556721</v>
      </c>
      <c r="AN309" s="17">
        <f t="shared" si="93"/>
        <v>2.1249039017881715E-3</v>
      </c>
      <c r="AO309" s="17">
        <v>2.5000000000000022E-3</v>
      </c>
      <c r="AP309" s="4"/>
      <c r="AQ309" s="18">
        <f t="shared" si="94"/>
        <v>0</v>
      </c>
      <c r="AR309" s="4"/>
      <c r="AS309" s="16">
        <v>745693.11432024988</v>
      </c>
      <c r="AT309" s="16">
        <f t="shared" si="95"/>
        <v>1584.5262081556721</v>
      </c>
      <c r="AU309" s="17">
        <f t="shared" si="96"/>
        <v>2.1249039017881715E-3</v>
      </c>
      <c r="AV309" s="17">
        <v>2.5000000000000022E-3</v>
      </c>
      <c r="AW309" s="4"/>
      <c r="AX309" s="16">
        <v>745693.11432024988</v>
      </c>
      <c r="AY309" s="16">
        <f t="shared" si="97"/>
        <v>1584.5262081556721</v>
      </c>
      <c r="AZ309" s="17">
        <f t="shared" si="98"/>
        <v>2.1249039017881715E-3</v>
      </c>
      <c r="BA309" s="17">
        <v>2.5000000000000022E-3</v>
      </c>
      <c r="BB309" s="4"/>
      <c r="BC309" s="18">
        <f t="shared" si="99"/>
        <v>0</v>
      </c>
      <c r="BD309" s="4"/>
    </row>
    <row r="310" spans="1:56" x14ac:dyDescent="0.3">
      <c r="A310" s="2">
        <v>8914404</v>
      </c>
      <c r="B310" s="2" t="s">
        <v>152</v>
      </c>
      <c r="C310" s="2">
        <v>8914404</v>
      </c>
      <c r="D310" s="2" t="s">
        <v>106</v>
      </c>
      <c r="E310" s="9">
        <v>8112505.5706399996</v>
      </c>
      <c r="G310" s="16">
        <v>7806742.4800000004</v>
      </c>
      <c r="H310" s="4"/>
      <c r="I310" s="16">
        <v>7825983.5873410003</v>
      </c>
      <c r="J310" s="16">
        <f t="shared" si="80"/>
        <v>19241.107340999879</v>
      </c>
      <c r="K310" s="17">
        <f t="shared" si="81"/>
        <v>2.4586184121473918E-3</v>
      </c>
      <c r="L310" s="17">
        <v>2.4999999999999988E-3</v>
      </c>
      <c r="M310" s="4"/>
      <c r="N310" s="16">
        <v>7825983.5873410003</v>
      </c>
      <c r="O310" s="16">
        <f t="shared" si="82"/>
        <v>19241.107340999879</v>
      </c>
      <c r="P310" s="17">
        <f t="shared" si="83"/>
        <v>2.4586184121473918E-3</v>
      </c>
      <c r="Q310" s="17">
        <v>2.4999999999999988E-3</v>
      </c>
      <c r="R310" s="4"/>
      <c r="S310" s="18">
        <f t="shared" si="84"/>
        <v>0</v>
      </c>
      <c r="T310" s="4"/>
      <c r="U310" s="16">
        <v>7845224.6982819997</v>
      </c>
      <c r="V310" s="16">
        <f t="shared" si="85"/>
        <v>38482.21828199923</v>
      </c>
      <c r="W310" s="17">
        <f t="shared" si="86"/>
        <v>4.9051773227637863E-3</v>
      </c>
      <c r="X310" s="17">
        <v>5.000000000000001E-3</v>
      </c>
      <c r="Y310" s="4"/>
      <c r="Z310" s="16">
        <v>7845224.6982819997</v>
      </c>
      <c r="AA310" s="16">
        <f t="shared" si="87"/>
        <v>38482.21828199923</v>
      </c>
      <c r="AB310" s="17">
        <f t="shared" si="88"/>
        <v>4.9051773227637863E-3</v>
      </c>
      <c r="AC310" s="17">
        <v>5.000000000000001E-3</v>
      </c>
      <c r="AD310" s="4"/>
      <c r="AE310" s="18">
        <f t="shared" si="89"/>
        <v>0</v>
      </c>
      <c r="AF310" s="4"/>
      <c r="AG310" s="16">
        <v>7825983.5873410003</v>
      </c>
      <c r="AH310" s="16">
        <f t="shared" si="90"/>
        <v>19241.107340999879</v>
      </c>
      <c r="AI310" s="17">
        <f t="shared" si="91"/>
        <v>2.4586184121473918E-3</v>
      </c>
      <c r="AJ310" s="17">
        <v>2.4999999999999996E-3</v>
      </c>
      <c r="AK310" s="4"/>
      <c r="AL310" s="16">
        <v>7825983.5873410003</v>
      </c>
      <c r="AM310" s="16">
        <f t="shared" si="92"/>
        <v>19241.107340999879</v>
      </c>
      <c r="AN310" s="17">
        <f t="shared" si="93"/>
        <v>2.4586184121473918E-3</v>
      </c>
      <c r="AO310" s="17">
        <v>2.4999999999999996E-3</v>
      </c>
      <c r="AP310" s="4"/>
      <c r="AQ310" s="18">
        <f t="shared" si="94"/>
        <v>0</v>
      </c>
      <c r="AR310" s="4"/>
      <c r="AS310" s="16">
        <v>7953600</v>
      </c>
      <c r="AT310" s="16">
        <f t="shared" si="95"/>
        <v>146857.51999999955</v>
      </c>
      <c r="AU310" s="17">
        <f t="shared" si="96"/>
        <v>1.8464282840474699E-2</v>
      </c>
      <c r="AV310" s="17">
        <v>2.4999999999999988E-3</v>
      </c>
      <c r="AW310" s="4"/>
      <c r="AX310" s="16">
        <v>7953600</v>
      </c>
      <c r="AY310" s="16">
        <f t="shared" si="97"/>
        <v>146857.51999999955</v>
      </c>
      <c r="AZ310" s="17">
        <f t="shared" si="98"/>
        <v>1.8464282840474699E-2</v>
      </c>
      <c r="BA310" s="17">
        <v>2.4999999999999988E-3</v>
      </c>
      <c r="BB310" s="4"/>
      <c r="BC310" s="18">
        <f t="shared" si="99"/>
        <v>0</v>
      </c>
      <c r="BD310" s="4"/>
    </row>
    <row r="311" spans="1:56" x14ac:dyDescent="0.3">
      <c r="A311" s="2">
        <v>8912317</v>
      </c>
      <c r="B311" s="2" t="s">
        <v>210</v>
      </c>
      <c r="C311" s="2">
        <v>8912317</v>
      </c>
      <c r="D311" s="2" t="s">
        <v>105</v>
      </c>
      <c r="E311" s="9">
        <v>674154.97843999998</v>
      </c>
      <c r="G311" s="16">
        <v>645830.57839555852</v>
      </c>
      <c r="H311" s="4"/>
      <c r="I311" s="16">
        <v>647169.40959599998</v>
      </c>
      <c r="J311" s="16">
        <f t="shared" si="80"/>
        <v>1338.831200441462</v>
      </c>
      <c r="K311" s="17">
        <f t="shared" si="81"/>
        <v>2.0687492032066793E-3</v>
      </c>
      <c r="L311" s="17">
        <v>2.5000000000000022E-3</v>
      </c>
      <c r="M311" s="4"/>
      <c r="N311" s="16">
        <v>647169.40959599998</v>
      </c>
      <c r="O311" s="16">
        <f t="shared" si="82"/>
        <v>1338.831200441462</v>
      </c>
      <c r="P311" s="17">
        <f t="shared" si="83"/>
        <v>2.0687492032066793E-3</v>
      </c>
      <c r="Q311" s="17">
        <v>2.5000000000000022E-3</v>
      </c>
      <c r="R311" s="4"/>
      <c r="S311" s="18">
        <f t="shared" si="84"/>
        <v>0</v>
      </c>
      <c r="T311" s="4"/>
      <c r="U311" s="16">
        <v>648508.24079199997</v>
      </c>
      <c r="V311" s="16">
        <f t="shared" si="85"/>
        <v>2677.6623964414466</v>
      </c>
      <c r="W311" s="17">
        <f t="shared" si="86"/>
        <v>4.1289566238530955E-3</v>
      </c>
      <c r="X311" s="17">
        <v>4.9999999999999975E-3</v>
      </c>
      <c r="Y311" s="4"/>
      <c r="Z311" s="16">
        <v>648508.24079199997</v>
      </c>
      <c r="AA311" s="16">
        <f t="shared" si="87"/>
        <v>2677.6623964414466</v>
      </c>
      <c r="AB311" s="17">
        <f t="shared" si="88"/>
        <v>4.1289566238530955E-3</v>
      </c>
      <c r="AC311" s="17">
        <v>4.9999999999999975E-3</v>
      </c>
      <c r="AD311" s="4"/>
      <c r="AE311" s="18">
        <f t="shared" si="89"/>
        <v>0</v>
      </c>
      <c r="AF311" s="4"/>
      <c r="AG311" s="16">
        <v>647169.40959599998</v>
      </c>
      <c r="AH311" s="16">
        <f t="shared" si="90"/>
        <v>1338.831200441462</v>
      </c>
      <c r="AI311" s="17">
        <f t="shared" si="91"/>
        <v>2.0687492032066793E-3</v>
      </c>
      <c r="AJ311" s="17">
        <v>2.5000000000000022E-3</v>
      </c>
      <c r="AK311" s="4"/>
      <c r="AL311" s="16">
        <v>647169.40959599998</v>
      </c>
      <c r="AM311" s="16">
        <f t="shared" si="92"/>
        <v>1338.831200441462</v>
      </c>
      <c r="AN311" s="17">
        <f t="shared" si="93"/>
        <v>2.0687492032066793E-3</v>
      </c>
      <c r="AO311" s="17">
        <v>2.5000000000000022E-3</v>
      </c>
      <c r="AP311" s="4"/>
      <c r="AQ311" s="18">
        <f t="shared" si="94"/>
        <v>0</v>
      </c>
      <c r="AR311" s="4"/>
      <c r="AS311" s="16">
        <v>647169.40959599998</v>
      </c>
      <c r="AT311" s="16">
        <f t="shared" si="95"/>
        <v>1338.831200441462</v>
      </c>
      <c r="AU311" s="17">
        <f t="shared" si="96"/>
        <v>2.0687492032066793E-3</v>
      </c>
      <c r="AV311" s="17">
        <v>2.5000000000000022E-3</v>
      </c>
      <c r="AW311" s="4"/>
      <c r="AX311" s="16">
        <v>647169.40959599998</v>
      </c>
      <c r="AY311" s="16">
        <f t="shared" si="97"/>
        <v>1338.831200441462</v>
      </c>
      <c r="AZ311" s="17">
        <f t="shared" si="98"/>
        <v>2.0687492032066793E-3</v>
      </c>
      <c r="BA311" s="17">
        <v>2.5000000000000022E-3</v>
      </c>
      <c r="BB311" s="4"/>
      <c r="BC311" s="18">
        <f t="shared" si="99"/>
        <v>0</v>
      </c>
      <c r="BD311" s="4"/>
    </row>
    <row r="312" spans="1:56" x14ac:dyDescent="0.3">
      <c r="A312" s="2">
        <v>8912316</v>
      </c>
      <c r="B312" s="2" t="s">
        <v>209</v>
      </c>
      <c r="C312" s="2">
        <v>8912316</v>
      </c>
      <c r="D312" s="2" t="s">
        <v>105</v>
      </c>
      <c r="E312" s="9">
        <v>900186.5136399999</v>
      </c>
      <c r="G312" s="16">
        <v>886404.15130398236</v>
      </c>
      <c r="H312" s="4"/>
      <c r="I312" s="16">
        <v>888344.41642825003</v>
      </c>
      <c r="J312" s="16">
        <f t="shared" si="80"/>
        <v>1940.2651242676657</v>
      </c>
      <c r="K312" s="17">
        <f t="shared" si="81"/>
        <v>2.1841361170128739E-3</v>
      </c>
      <c r="L312" s="17">
        <v>2.5000000000000005E-3</v>
      </c>
      <c r="M312" s="4"/>
      <c r="N312" s="16">
        <v>888344.41642825003</v>
      </c>
      <c r="O312" s="16">
        <f t="shared" si="82"/>
        <v>1940.2651242676657</v>
      </c>
      <c r="P312" s="17">
        <f t="shared" si="83"/>
        <v>2.1841361170128739E-3</v>
      </c>
      <c r="Q312" s="17">
        <v>2.5000000000000005E-3</v>
      </c>
      <c r="R312" s="4"/>
      <c r="S312" s="18">
        <f t="shared" si="84"/>
        <v>0</v>
      </c>
      <c r="T312" s="4"/>
      <c r="U312" s="16">
        <v>890284.68155650003</v>
      </c>
      <c r="V312" s="16">
        <f t="shared" si="85"/>
        <v>3880.5302525176667</v>
      </c>
      <c r="W312" s="17">
        <f t="shared" si="86"/>
        <v>4.3587521305356721E-3</v>
      </c>
      <c r="X312" s="17">
        <v>5.000000000000001E-3</v>
      </c>
      <c r="Y312" s="4"/>
      <c r="Z312" s="16">
        <v>890284.68155650003</v>
      </c>
      <c r="AA312" s="16">
        <f t="shared" si="87"/>
        <v>3880.5302525176667</v>
      </c>
      <c r="AB312" s="17">
        <f t="shared" si="88"/>
        <v>4.3587521305356721E-3</v>
      </c>
      <c r="AC312" s="17">
        <v>4.9999999999999992E-3</v>
      </c>
      <c r="AD312" s="4"/>
      <c r="AE312" s="18">
        <f t="shared" si="89"/>
        <v>0</v>
      </c>
      <c r="AF312" s="4"/>
      <c r="AG312" s="16">
        <v>888344.41642825003</v>
      </c>
      <c r="AH312" s="16">
        <f t="shared" si="90"/>
        <v>1940.2651242676657</v>
      </c>
      <c r="AI312" s="17">
        <f t="shared" si="91"/>
        <v>2.1841361170128739E-3</v>
      </c>
      <c r="AJ312" s="17">
        <v>2.5000000000000005E-3</v>
      </c>
      <c r="AK312" s="4"/>
      <c r="AL312" s="16">
        <v>888344.41642825003</v>
      </c>
      <c r="AM312" s="16">
        <f t="shared" si="92"/>
        <v>1940.2651242676657</v>
      </c>
      <c r="AN312" s="17">
        <f t="shared" si="93"/>
        <v>2.1841361170128739E-3</v>
      </c>
      <c r="AO312" s="17">
        <v>2.5000000000000005E-3</v>
      </c>
      <c r="AP312" s="4"/>
      <c r="AQ312" s="18">
        <f t="shared" si="94"/>
        <v>0</v>
      </c>
      <c r="AR312" s="4"/>
      <c r="AS312" s="16">
        <v>888344.41642825003</v>
      </c>
      <c r="AT312" s="16">
        <f t="shared" si="95"/>
        <v>1940.2651242676657</v>
      </c>
      <c r="AU312" s="17">
        <f t="shared" si="96"/>
        <v>2.1841361170128739E-3</v>
      </c>
      <c r="AV312" s="17">
        <v>2.5000000000000005E-3</v>
      </c>
      <c r="AW312" s="4"/>
      <c r="AX312" s="16">
        <v>888344.41642825003</v>
      </c>
      <c r="AY312" s="16">
        <f t="shared" si="97"/>
        <v>1940.2651242676657</v>
      </c>
      <c r="AZ312" s="17">
        <f t="shared" si="98"/>
        <v>2.1841361170128739E-3</v>
      </c>
      <c r="BA312" s="17">
        <v>2.5000000000000005E-3</v>
      </c>
      <c r="BB312" s="4"/>
      <c r="BC312" s="18">
        <f t="shared" si="99"/>
        <v>0</v>
      </c>
      <c r="BD312" s="4"/>
    </row>
    <row r="313" spans="1:56" x14ac:dyDescent="0.3">
      <c r="A313" s="2">
        <v>8912286</v>
      </c>
      <c r="B313" s="2" t="s">
        <v>162</v>
      </c>
      <c r="C313" s="2">
        <v>8912286</v>
      </c>
      <c r="D313" s="2" t="s">
        <v>105</v>
      </c>
      <c r="E313" s="9">
        <v>609931.25604000001</v>
      </c>
      <c r="G313" s="16">
        <v>591270.69088695745</v>
      </c>
      <c r="H313" s="4"/>
      <c r="I313" s="16">
        <v>592473.12237724999</v>
      </c>
      <c r="J313" s="16">
        <f t="shared" si="80"/>
        <v>1202.4314902925398</v>
      </c>
      <c r="K313" s="17">
        <f t="shared" si="81"/>
        <v>2.0295123017021965E-3</v>
      </c>
      <c r="L313" s="17">
        <v>2.5000000000000001E-3</v>
      </c>
      <c r="M313" s="4"/>
      <c r="N313" s="16">
        <v>592473.12237724999</v>
      </c>
      <c r="O313" s="16">
        <f t="shared" si="82"/>
        <v>1202.4314902925398</v>
      </c>
      <c r="P313" s="17">
        <f t="shared" si="83"/>
        <v>2.0295123017021965E-3</v>
      </c>
      <c r="Q313" s="17">
        <v>2.5000000000000005E-3</v>
      </c>
      <c r="R313" s="4"/>
      <c r="S313" s="18">
        <f t="shared" si="84"/>
        <v>0</v>
      </c>
      <c r="T313" s="4"/>
      <c r="U313" s="16">
        <v>593675.55385449994</v>
      </c>
      <c r="V313" s="16">
        <f t="shared" si="85"/>
        <v>2404.8629675424891</v>
      </c>
      <c r="W313" s="17">
        <f t="shared" si="86"/>
        <v>4.0508034260947207E-3</v>
      </c>
      <c r="X313" s="17">
        <v>4.9999999999999992E-3</v>
      </c>
      <c r="Y313" s="4"/>
      <c r="Z313" s="16">
        <v>593675.55385449994</v>
      </c>
      <c r="AA313" s="16">
        <f t="shared" si="87"/>
        <v>2404.8629675424891</v>
      </c>
      <c r="AB313" s="17">
        <f t="shared" si="88"/>
        <v>4.0508034260947207E-3</v>
      </c>
      <c r="AC313" s="17">
        <v>4.9999999999999992E-3</v>
      </c>
      <c r="AD313" s="4"/>
      <c r="AE313" s="18">
        <f t="shared" si="89"/>
        <v>0</v>
      </c>
      <c r="AF313" s="4"/>
      <c r="AG313" s="16">
        <v>592473.12237724999</v>
      </c>
      <c r="AH313" s="16">
        <f t="shared" si="90"/>
        <v>1202.4314902925398</v>
      </c>
      <c r="AI313" s="17">
        <f t="shared" si="91"/>
        <v>2.0295123017021965E-3</v>
      </c>
      <c r="AJ313" s="17">
        <v>2.5000000000000001E-3</v>
      </c>
      <c r="AK313" s="4"/>
      <c r="AL313" s="16">
        <v>592473.12237724999</v>
      </c>
      <c r="AM313" s="16">
        <f t="shared" si="92"/>
        <v>1202.4314902925398</v>
      </c>
      <c r="AN313" s="17">
        <f t="shared" si="93"/>
        <v>2.0295123017021965E-3</v>
      </c>
      <c r="AO313" s="17">
        <v>2.5000000000000005E-3</v>
      </c>
      <c r="AP313" s="4"/>
      <c r="AQ313" s="18">
        <f t="shared" si="94"/>
        <v>0</v>
      </c>
      <c r="AR313" s="4"/>
      <c r="AS313" s="16">
        <v>592473.12237724999</v>
      </c>
      <c r="AT313" s="16">
        <f t="shared" si="95"/>
        <v>1202.4314902925398</v>
      </c>
      <c r="AU313" s="17">
        <f t="shared" si="96"/>
        <v>2.0295123017021965E-3</v>
      </c>
      <c r="AV313" s="17">
        <v>2.5000000000000001E-3</v>
      </c>
      <c r="AW313" s="4"/>
      <c r="AX313" s="16">
        <v>592473.12237724999</v>
      </c>
      <c r="AY313" s="16">
        <f t="shared" si="97"/>
        <v>1202.4314902925398</v>
      </c>
      <c r="AZ313" s="17">
        <f t="shared" si="98"/>
        <v>2.0295123017021965E-3</v>
      </c>
      <c r="BA313" s="17">
        <v>2.5000000000000005E-3</v>
      </c>
      <c r="BB313" s="4"/>
      <c r="BC313" s="18">
        <f t="shared" si="99"/>
        <v>0</v>
      </c>
      <c r="BD313" s="4"/>
    </row>
    <row r="314" spans="1:56" x14ac:dyDescent="0.3">
      <c r="A314" s="2">
        <v>8913143</v>
      </c>
      <c r="B314" s="2" t="s">
        <v>276</v>
      </c>
      <c r="C314" s="2">
        <v>8913143</v>
      </c>
      <c r="D314" s="2" t="s">
        <v>105</v>
      </c>
      <c r="E314" s="9">
        <v>751954.62563999998</v>
      </c>
      <c r="G314" s="16">
        <v>744168.76025580615</v>
      </c>
      <c r="H314" s="4"/>
      <c r="I314" s="16">
        <v>745753.43695074995</v>
      </c>
      <c r="J314" s="16">
        <f t="shared" si="80"/>
        <v>1584.6766949438024</v>
      </c>
      <c r="K314" s="17">
        <f t="shared" si="81"/>
        <v>2.1249338138128559E-3</v>
      </c>
      <c r="L314" s="17">
        <v>2.4999999999999988E-3</v>
      </c>
      <c r="M314" s="4"/>
      <c r="N314" s="16">
        <v>745753.43695074995</v>
      </c>
      <c r="O314" s="16">
        <f t="shared" si="82"/>
        <v>1584.6766949438024</v>
      </c>
      <c r="P314" s="17">
        <f t="shared" si="83"/>
        <v>2.1249338138128559E-3</v>
      </c>
      <c r="Q314" s="17">
        <v>2.4999999999999988E-3</v>
      </c>
      <c r="R314" s="4"/>
      <c r="S314" s="18">
        <f t="shared" si="84"/>
        <v>0</v>
      </c>
      <c r="T314" s="4"/>
      <c r="U314" s="16">
        <v>747338.11360149994</v>
      </c>
      <c r="V314" s="16">
        <f t="shared" si="85"/>
        <v>3169.3533456937876</v>
      </c>
      <c r="W314" s="17">
        <f t="shared" si="86"/>
        <v>4.2408560302382341E-3</v>
      </c>
      <c r="X314" s="17">
        <v>5.000000000000001E-3</v>
      </c>
      <c r="Y314" s="4"/>
      <c r="Z314" s="16">
        <v>747338.11360149994</v>
      </c>
      <c r="AA314" s="16">
        <f t="shared" si="87"/>
        <v>3169.3533456937876</v>
      </c>
      <c r="AB314" s="17">
        <f t="shared" si="88"/>
        <v>4.2408560302382341E-3</v>
      </c>
      <c r="AC314" s="17">
        <v>5.000000000000001E-3</v>
      </c>
      <c r="AD314" s="4"/>
      <c r="AE314" s="18">
        <f t="shared" si="89"/>
        <v>0</v>
      </c>
      <c r="AF314" s="4"/>
      <c r="AG314" s="16">
        <v>745753.43695074995</v>
      </c>
      <c r="AH314" s="16">
        <f t="shared" si="90"/>
        <v>1584.6766949438024</v>
      </c>
      <c r="AI314" s="17">
        <f t="shared" si="91"/>
        <v>2.1249338138128559E-3</v>
      </c>
      <c r="AJ314" s="17">
        <v>2.4999999999999988E-3</v>
      </c>
      <c r="AK314" s="4"/>
      <c r="AL314" s="16">
        <v>745753.43695074995</v>
      </c>
      <c r="AM314" s="16">
        <f t="shared" si="92"/>
        <v>1584.6766949438024</v>
      </c>
      <c r="AN314" s="17">
        <f t="shared" si="93"/>
        <v>2.1249338138128559E-3</v>
      </c>
      <c r="AO314" s="17">
        <v>2.4999999999999988E-3</v>
      </c>
      <c r="AP314" s="4"/>
      <c r="AQ314" s="18">
        <f t="shared" si="94"/>
        <v>0</v>
      </c>
      <c r="AR314" s="4"/>
      <c r="AS314" s="16">
        <v>745753.43695074995</v>
      </c>
      <c r="AT314" s="16">
        <f t="shared" si="95"/>
        <v>1584.6766949438024</v>
      </c>
      <c r="AU314" s="17">
        <f t="shared" si="96"/>
        <v>2.1249338138128559E-3</v>
      </c>
      <c r="AV314" s="17">
        <v>2.4999999999999988E-3</v>
      </c>
      <c r="AW314" s="4"/>
      <c r="AX314" s="16">
        <v>745753.43695074995</v>
      </c>
      <c r="AY314" s="16">
        <f t="shared" si="97"/>
        <v>1584.6766949438024</v>
      </c>
      <c r="AZ314" s="17">
        <f t="shared" si="98"/>
        <v>2.1249338138128559E-3</v>
      </c>
      <c r="BA314" s="17">
        <v>2.4999999999999988E-3</v>
      </c>
      <c r="BB314" s="4"/>
      <c r="BC314" s="18">
        <f t="shared" si="99"/>
        <v>0</v>
      </c>
      <c r="BD314" s="4"/>
    </row>
    <row r="315" spans="1:56" x14ac:dyDescent="0.3">
      <c r="A315" s="2">
        <v>8914452</v>
      </c>
      <c r="B315" s="2" t="s">
        <v>101</v>
      </c>
      <c r="C315" s="2">
        <v>8914452</v>
      </c>
      <c r="D315" s="2" t="s">
        <v>106</v>
      </c>
      <c r="E315" s="9">
        <v>6082153.5999999996</v>
      </c>
      <c r="G315" s="16">
        <v>5964937.6412951425</v>
      </c>
      <c r="H315" s="4"/>
      <c r="I315" s="16">
        <v>5979574.2401532503</v>
      </c>
      <c r="J315" s="16">
        <f t="shared" si="80"/>
        <v>14636.598858107813</v>
      </c>
      <c r="K315" s="17">
        <f t="shared" si="81"/>
        <v>2.4477660566235718E-3</v>
      </c>
      <c r="L315" s="17">
        <v>2.4999999999999988E-3</v>
      </c>
      <c r="M315" s="4"/>
      <c r="N315" s="16">
        <v>5979574.2401532503</v>
      </c>
      <c r="O315" s="16">
        <f t="shared" si="82"/>
        <v>14636.598858107813</v>
      </c>
      <c r="P315" s="17">
        <f t="shared" si="83"/>
        <v>2.4477660566235718E-3</v>
      </c>
      <c r="Q315" s="17">
        <v>2.4999999999999988E-3</v>
      </c>
      <c r="R315" s="4"/>
      <c r="S315" s="18">
        <f t="shared" si="84"/>
        <v>0</v>
      </c>
      <c r="T315" s="4"/>
      <c r="U315" s="16">
        <v>5994210.8390065003</v>
      </c>
      <c r="V315" s="16">
        <f t="shared" si="85"/>
        <v>29273.197711357847</v>
      </c>
      <c r="W315" s="17">
        <f t="shared" si="86"/>
        <v>4.8835782553504044E-3</v>
      </c>
      <c r="X315" s="17">
        <v>5.000000000000001E-3</v>
      </c>
      <c r="Y315" s="4"/>
      <c r="Z315" s="16">
        <v>5994210.8390065003</v>
      </c>
      <c r="AA315" s="16">
        <f t="shared" si="87"/>
        <v>29273.197711357847</v>
      </c>
      <c r="AB315" s="17">
        <f t="shared" si="88"/>
        <v>4.8835782553504044E-3</v>
      </c>
      <c r="AC315" s="17">
        <v>5.000000000000001E-3</v>
      </c>
      <c r="AD315" s="4"/>
      <c r="AE315" s="18">
        <f t="shared" si="89"/>
        <v>0</v>
      </c>
      <c r="AF315" s="4"/>
      <c r="AG315" s="16">
        <v>5979574.2401532512</v>
      </c>
      <c r="AH315" s="16">
        <f t="shared" si="90"/>
        <v>14636.598858108744</v>
      </c>
      <c r="AI315" s="17">
        <f t="shared" si="91"/>
        <v>2.4477660566237271E-3</v>
      </c>
      <c r="AJ315" s="17">
        <v>2.5000000000000005E-3</v>
      </c>
      <c r="AK315" s="4"/>
      <c r="AL315" s="16">
        <v>5979574.2401532512</v>
      </c>
      <c r="AM315" s="16">
        <f t="shared" si="92"/>
        <v>14636.598858108744</v>
      </c>
      <c r="AN315" s="17">
        <f t="shared" si="93"/>
        <v>2.4477660566237271E-3</v>
      </c>
      <c r="AO315" s="17">
        <v>2.5000000000000005E-3</v>
      </c>
      <c r="AP315" s="4"/>
      <c r="AQ315" s="18">
        <f t="shared" si="94"/>
        <v>0</v>
      </c>
      <c r="AR315" s="4"/>
      <c r="AS315" s="16">
        <v>6028800</v>
      </c>
      <c r="AT315" s="16">
        <f t="shared" si="95"/>
        <v>63862.358704857528</v>
      </c>
      <c r="AU315" s="17">
        <f t="shared" si="96"/>
        <v>1.0592880623815274E-2</v>
      </c>
      <c r="AV315" s="17">
        <v>2.5000000000000005E-3</v>
      </c>
      <c r="AW315" s="4"/>
      <c r="AX315" s="16">
        <v>6028800</v>
      </c>
      <c r="AY315" s="16">
        <f t="shared" si="97"/>
        <v>63862.358704857528</v>
      </c>
      <c r="AZ315" s="17">
        <f t="shared" si="98"/>
        <v>1.0592880623815274E-2</v>
      </c>
      <c r="BA315" s="17">
        <v>2.5000000000000005E-3</v>
      </c>
      <c r="BB315" s="4"/>
      <c r="BC315" s="18">
        <f t="shared" si="99"/>
        <v>0</v>
      </c>
      <c r="BD315" s="4"/>
    </row>
    <row r="316" spans="1:56" x14ac:dyDescent="0.3">
      <c r="A316" s="2">
        <v>8912012</v>
      </c>
      <c r="B316" s="2" t="s">
        <v>153</v>
      </c>
      <c r="C316" s="2">
        <v>8912012</v>
      </c>
      <c r="D316" s="2" t="s">
        <v>105</v>
      </c>
      <c r="E316" s="9">
        <v>1012469.4721400001</v>
      </c>
      <c r="G316" s="16">
        <v>986800.22599631478</v>
      </c>
      <c r="H316" s="4"/>
      <c r="I316" s="16">
        <v>988991.48131499987</v>
      </c>
      <c r="J316" s="16">
        <f t="shared" si="80"/>
        <v>2191.2553186850855</v>
      </c>
      <c r="K316" s="17">
        <f t="shared" si="81"/>
        <v>2.2156463024044564E-3</v>
      </c>
      <c r="L316" s="17">
        <v>2.5000000000000001E-3</v>
      </c>
      <c r="M316" s="4"/>
      <c r="N316" s="16">
        <v>988991.48131499987</v>
      </c>
      <c r="O316" s="16">
        <f t="shared" si="82"/>
        <v>2191.2553186850855</v>
      </c>
      <c r="P316" s="17">
        <f t="shared" si="83"/>
        <v>2.2156463024044564E-3</v>
      </c>
      <c r="Q316" s="17">
        <v>2.5000000000000005E-3</v>
      </c>
      <c r="R316" s="4"/>
      <c r="S316" s="18">
        <f t="shared" si="84"/>
        <v>0</v>
      </c>
      <c r="T316" s="4"/>
      <c r="U316" s="16">
        <v>991182.73662999994</v>
      </c>
      <c r="V316" s="16">
        <f t="shared" si="85"/>
        <v>4382.5106336851604</v>
      </c>
      <c r="W316" s="17">
        <f t="shared" si="86"/>
        <v>4.4214961295488287E-3</v>
      </c>
      <c r="X316" s="17">
        <v>5.0000000000000001E-3</v>
      </c>
      <c r="Y316" s="4"/>
      <c r="Z316" s="16">
        <v>991182.73662999994</v>
      </c>
      <c r="AA316" s="16">
        <f t="shared" si="87"/>
        <v>4382.5106336851604</v>
      </c>
      <c r="AB316" s="17">
        <f t="shared" si="88"/>
        <v>4.4214961295488287E-3</v>
      </c>
      <c r="AC316" s="17">
        <v>5.0000000000000001E-3</v>
      </c>
      <c r="AD316" s="4"/>
      <c r="AE316" s="18">
        <f t="shared" si="89"/>
        <v>0</v>
      </c>
      <c r="AF316" s="4"/>
      <c r="AG316" s="16">
        <v>988991.48131499987</v>
      </c>
      <c r="AH316" s="16">
        <f t="shared" si="90"/>
        <v>2191.2553186850855</v>
      </c>
      <c r="AI316" s="17">
        <f t="shared" si="91"/>
        <v>2.2156463024044564E-3</v>
      </c>
      <c r="AJ316" s="17">
        <v>2.5000000000000001E-3</v>
      </c>
      <c r="AK316" s="4"/>
      <c r="AL316" s="16">
        <v>988991.48131499987</v>
      </c>
      <c r="AM316" s="16">
        <f t="shared" si="92"/>
        <v>2191.2553186850855</v>
      </c>
      <c r="AN316" s="17">
        <f t="shared" si="93"/>
        <v>2.2156463024044564E-3</v>
      </c>
      <c r="AO316" s="17">
        <v>2.5000000000000005E-3</v>
      </c>
      <c r="AP316" s="4"/>
      <c r="AQ316" s="18">
        <f t="shared" si="94"/>
        <v>0</v>
      </c>
      <c r="AR316" s="4"/>
      <c r="AS316" s="16">
        <v>988991.48131499987</v>
      </c>
      <c r="AT316" s="16">
        <f t="shared" si="95"/>
        <v>2191.2553186850855</v>
      </c>
      <c r="AU316" s="17">
        <f t="shared" si="96"/>
        <v>2.2156463024044564E-3</v>
      </c>
      <c r="AV316" s="17">
        <v>2.5000000000000001E-3</v>
      </c>
      <c r="AW316" s="4"/>
      <c r="AX316" s="16">
        <v>988991.48131499987</v>
      </c>
      <c r="AY316" s="16">
        <f t="shared" si="97"/>
        <v>2191.2553186850855</v>
      </c>
      <c r="AZ316" s="17">
        <f t="shared" si="98"/>
        <v>2.2156463024044564E-3</v>
      </c>
      <c r="BA316" s="17">
        <v>2.5000000000000005E-3</v>
      </c>
      <c r="BB316" s="4"/>
      <c r="BC316" s="18">
        <f t="shared" si="99"/>
        <v>0</v>
      </c>
      <c r="BD316" s="4"/>
    </row>
    <row r="317" spans="1:56" x14ac:dyDescent="0.3">
      <c r="A317" s="2">
        <v>8913032</v>
      </c>
      <c r="B317" s="2" t="s">
        <v>259</v>
      </c>
      <c r="C317" s="2">
        <v>8913032</v>
      </c>
      <c r="D317" s="2" t="s">
        <v>105</v>
      </c>
      <c r="E317" s="9">
        <v>703540.78804000001</v>
      </c>
      <c r="G317" s="16">
        <v>696915.73871674412</v>
      </c>
      <c r="H317" s="4"/>
      <c r="I317" s="16">
        <v>698382.28279674996</v>
      </c>
      <c r="J317" s="16">
        <f t="shared" si="80"/>
        <v>1466.5440800058423</v>
      </c>
      <c r="K317" s="17">
        <f t="shared" si="81"/>
        <v>2.0999159287559566E-3</v>
      </c>
      <c r="L317" s="17">
        <v>2.5000000000000005E-3</v>
      </c>
      <c r="M317" s="4"/>
      <c r="N317" s="16">
        <v>698382.28279674996</v>
      </c>
      <c r="O317" s="16">
        <f t="shared" si="82"/>
        <v>1466.5440800058423</v>
      </c>
      <c r="P317" s="17">
        <f t="shared" si="83"/>
        <v>2.0999159287559566E-3</v>
      </c>
      <c r="Q317" s="17">
        <v>2.5000000000000005E-3</v>
      </c>
      <c r="R317" s="4"/>
      <c r="S317" s="18">
        <f t="shared" si="84"/>
        <v>0</v>
      </c>
      <c r="T317" s="4"/>
      <c r="U317" s="16">
        <v>699848.82689349994</v>
      </c>
      <c r="V317" s="16">
        <f t="shared" si="85"/>
        <v>2933.0881767558167</v>
      </c>
      <c r="W317" s="17">
        <f t="shared" si="86"/>
        <v>4.1910310684883977E-3</v>
      </c>
      <c r="X317" s="17">
        <v>4.9999999999999992E-3</v>
      </c>
      <c r="Y317" s="4"/>
      <c r="Z317" s="16">
        <v>699848.82689350005</v>
      </c>
      <c r="AA317" s="16">
        <f t="shared" si="87"/>
        <v>2933.0881767559331</v>
      </c>
      <c r="AB317" s="17">
        <f t="shared" si="88"/>
        <v>4.1910310684885634E-3</v>
      </c>
      <c r="AC317" s="17">
        <v>5.000000000000001E-3</v>
      </c>
      <c r="AD317" s="4"/>
      <c r="AE317" s="18">
        <f t="shared" si="89"/>
        <v>0</v>
      </c>
      <c r="AF317" s="4"/>
      <c r="AG317" s="16">
        <v>698382.28279674996</v>
      </c>
      <c r="AH317" s="16">
        <f t="shared" si="90"/>
        <v>1466.5440800058423</v>
      </c>
      <c r="AI317" s="17">
        <f t="shared" si="91"/>
        <v>2.0999159287559566E-3</v>
      </c>
      <c r="AJ317" s="17">
        <v>2.5000000000000005E-3</v>
      </c>
      <c r="AK317" s="4"/>
      <c r="AL317" s="16">
        <v>698382.28279674996</v>
      </c>
      <c r="AM317" s="16">
        <f t="shared" si="92"/>
        <v>1466.5440800058423</v>
      </c>
      <c r="AN317" s="17">
        <f t="shared" si="93"/>
        <v>2.0999159287559566E-3</v>
      </c>
      <c r="AO317" s="17">
        <v>2.5000000000000005E-3</v>
      </c>
      <c r="AP317" s="4"/>
      <c r="AQ317" s="18">
        <f t="shared" si="94"/>
        <v>0</v>
      </c>
      <c r="AR317" s="4"/>
      <c r="AS317" s="16">
        <v>698382.28279674996</v>
      </c>
      <c r="AT317" s="16">
        <f t="shared" si="95"/>
        <v>1466.5440800058423</v>
      </c>
      <c r="AU317" s="17">
        <f t="shared" si="96"/>
        <v>2.0999159287559566E-3</v>
      </c>
      <c r="AV317" s="17">
        <v>2.5000000000000005E-3</v>
      </c>
      <c r="AW317" s="4"/>
      <c r="AX317" s="16">
        <v>698382.28279674996</v>
      </c>
      <c r="AY317" s="16">
        <f t="shared" si="97"/>
        <v>1466.5440800058423</v>
      </c>
      <c r="AZ317" s="17">
        <f t="shared" si="98"/>
        <v>2.0999159287559566E-3</v>
      </c>
      <c r="BA317" s="17">
        <v>2.5000000000000005E-3</v>
      </c>
      <c r="BB317" s="4"/>
      <c r="BC317" s="18">
        <f t="shared" si="99"/>
        <v>0</v>
      </c>
      <c r="BD317" s="4"/>
    </row>
    <row r="318" spans="1:56" x14ac:dyDescent="0.3">
      <c r="A318" s="2">
        <v>8913796</v>
      </c>
      <c r="B318" s="2" t="s">
        <v>309</v>
      </c>
      <c r="C318" s="2">
        <v>8913796</v>
      </c>
      <c r="D318" s="2" t="s">
        <v>105</v>
      </c>
      <c r="E318" s="9">
        <v>1151637.41964</v>
      </c>
      <c r="G318" s="16">
        <v>1146305.2295403937</v>
      </c>
      <c r="H318" s="4"/>
      <c r="I318" s="16">
        <v>1148895.2473237501</v>
      </c>
      <c r="J318" s="16">
        <f t="shared" si="80"/>
        <v>2590.0177833563648</v>
      </c>
      <c r="K318" s="17">
        <f t="shared" si="81"/>
        <v>2.2543550331412567E-3</v>
      </c>
      <c r="L318" s="17">
        <v>2.5000000000000001E-3</v>
      </c>
      <c r="M318" s="4"/>
      <c r="N318" s="16">
        <v>1148895.2473237501</v>
      </c>
      <c r="O318" s="16">
        <f t="shared" si="82"/>
        <v>2590.0177833563648</v>
      </c>
      <c r="P318" s="17">
        <f t="shared" si="83"/>
        <v>2.2543550331412567E-3</v>
      </c>
      <c r="Q318" s="17">
        <v>2.5000000000000001E-3</v>
      </c>
      <c r="R318" s="4"/>
      <c r="S318" s="18">
        <f t="shared" si="84"/>
        <v>0</v>
      </c>
      <c r="T318" s="4"/>
      <c r="U318" s="16">
        <v>1151485.2651475002</v>
      </c>
      <c r="V318" s="16">
        <f t="shared" si="85"/>
        <v>5180.035607106518</v>
      </c>
      <c r="W318" s="17">
        <f t="shared" si="86"/>
        <v>4.4985687302242453E-3</v>
      </c>
      <c r="X318" s="17">
        <v>5.0000000000000001E-3</v>
      </c>
      <c r="Y318" s="4"/>
      <c r="Z318" s="16">
        <v>1151485.2651475002</v>
      </c>
      <c r="AA318" s="16">
        <f t="shared" si="87"/>
        <v>5180.035607106518</v>
      </c>
      <c r="AB318" s="17">
        <f t="shared" si="88"/>
        <v>4.4985687302242453E-3</v>
      </c>
      <c r="AC318" s="17">
        <v>4.9999999999999992E-3</v>
      </c>
      <c r="AD318" s="4"/>
      <c r="AE318" s="18">
        <f t="shared" si="89"/>
        <v>0</v>
      </c>
      <c r="AF318" s="4"/>
      <c r="AG318" s="16">
        <v>1148895.2473237501</v>
      </c>
      <c r="AH318" s="16">
        <f t="shared" si="90"/>
        <v>2590.0177833563648</v>
      </c>
      <c r="AI318" s="17">
        <f t="shared" si="91"/>
        <v>2.2543550331412567E-3</v>
      </c>
      <c r="AJ318" s="17">
        <v>2.5000000000000001E-3</v>
      </c>
      <c r="AK318" s="4"/>
      <c r="AL318" s="16">
        <v>1148895.2473237501</v>
      </c>
      <c r="AM318" s="16">
        <f t="shared" si="92"/>
        <v>2590.0177833563648</v>
      </c>
      <c r="AN318" s="17">
        <f t="shared" si="93"/>
        <v>2.2543550331412567E-3</v>
      </c>
      <c r="AO318" s="17">
        <v>2.5000000000000001E-3</v>
      </c>
      <c r="AP318" s="4"/>
      <c r="AQ318" s="18">
        <f t="shared" si="94"/>
        <v>0</v>
      </c>
      <c r="AR318" s="4"/>
      <c r="AS318" s="16">
        <v>1148895.2473237501</v>
      </c>
      <c r="AT318" s="16">
        <f t="shared" si="95"/>
        <v>2590.0177833563648</v>
      </c>
      <c r="AU318" s="17">
        <f t="shared" si="96"/>
        <v>2.2543550331412567E-3</v>
      </c>
      <c r="AV318" s="17">
        <v>2.5000000000000001E-3</v>
      </c>
      <c r="AW318" s="4"/>
      <c r="AX318" s="16">
        <v>1148895.2473237501</v>
      </c>
      <c r="AY318" s="16">
        <f t="shared" si="97"/>
        <v>2590.0177833563648</v>
      </c>
      <c r="AZ318" s="17">
        <f t="shared" si="98"/>
        <v>2.2543550331412567E-3</v>
      </c>
      <c r="BA318" s="17">
        <v>2.5000000000000001E-3</v>
      </c>
      <c r="BB318" s="4"/>
      <c r="BC318" s="18">
        <f t="shared" si="99"/>
        <v>0</v>
      </c>
      <c r="BD318" s="4"/>
    </row>
    <row r="319" spans="1:56" x14ac:dyDescent="0.3">
      <c r="A319" s="2">
        <v>8912029</v>
      </c>
      <c r="B319" s="2" t="s">
        <v>63</v>
      </c>
      <c r="C319" s="2">
        <v>8912029</v>
      </c>
      <c r="D319" s="2" t="s">
        <v>105</v>
      </c>
      <c r="E319" s="9">
        <v>1472743.3216299999</v>
      </c>
      <c r="G319" s="16">
        <v>1396462.4751473332</v>
      </c>
      <c r="H319" s="4"/>
      <c r="I319" s="16">
        <v>1410610.2832261</v>
      </c>
      <c r="J319" s="16">
        <f t="shared" si="80"/>
        <v>14147.8080787668</v>
      </c>
      <c r="K319" s="17">
        <f t="shared" si="81"/>
        <v>1.0029565392370755E-2</v>
      </c>
      <c r="L319" s="17">
        <v>1.1000000000000003E-2</v>
      </c>
      <c r="M319" s="4"/>
      <c r="N319" s="16">
        <v>1410610.2832261003</v>
      </c>
      <c r="O319" s="16">
        <f t="shared" si="82"/>
        <v>14147.808078767033</v>
      </c>
      <c r="P319" s="17">
        <f t="shared" si="83"/>
        <v>1.0029565392370918E-2</v>
      </c>
      <c r="Q319" s="17">
        <v>1.1000000000000003E-2</v>
      </c>
      <c r="R319" s="4"/>
      <c r="S319" s="18">
        <f t="shared" si="84"/>
        <v>0</v>
      </c>
      <c r="T319" s="4"/>
      <c r="U319" s="16">
        <v>1402893.2969755002</v>
      </c>
      <c r="V319" s="16">
        <f t="shared" si="85"/>
        <v>6430.8218281669542</v>
      </c>
      <c r="W319" s="17">
        <f t="shared" si="86"/>
        <v>4.5839707424870967E-3</v>
      </c>
      <c r="X319" s="17">
        <v>4.9999999999999975E-3</v>
      </c>
      <c r="Y319" s="4"/>
      <c r="Z319" s="16">
        <v>1402893.2969755002</v>
      </c>
      <c r="AA319" s="16">
        <f t="shared" si="87"/>
        <v>6430.8218281669542</v>
      </c>
      <c r="AB319" s="17">
        <f t="shared" si="88"/>
        <v>4.5839707424870967E-3</v>
      </c>
      <c r="AC319" s="17">
        <v>4.9999999999999975E-3</v>
      </c>
      <c r="AD319" s="4"/>
      <c r="AE319" s="18">
        <f t="shared" si="89"/>
        <v>0</v>
      </c>
      <c r="AF319" s="4"/>
      <c r="AG319" s="16">
        <v>1409324.1188510002</v>
      </c>
      <c r="AH319" s="16">
        <f t="shared" si="90"/>
        <v>12861.643703666981</v>
      </c>
      <c r="AI319" s="17">
        <f t="shared" si="91"/>
        <v>9.1261077076810956E-3</v>
      </c>
      <c r="AJ319" s="17">
        <v>1.0000000000000002E-2</v>
      </c>
      <c r="AK319" s="4"/>
      <c r="AL319" s="16">
        <v>1409324.1188510002</v>
      </c>
      <c r="AM319" s="16">
        <f t="shared" si="92"/>
        <v>12861.643703666981</v>
      </c>
      <c r="AN319" s="17">
        <f t="shared" si="93"/>
        <v>9.1261077076810956E-3</v>
      </c>
      <c r="AO319" s="17">
        <v>1.0000000000000002E-2</v>
      </c>
      <c r="AP319" s="4"/>
      <c r="AQ319" s="18">
        <f t="shared" si="94"/>
        <v>0</v>
      </c>
      <c r="AR319" s="4"/>
      <c r="AS319" s="16">
        <v>1399677.8860377502</v>
      </c>
      <c r="AT319" s="16">
        <f t="shared" si="95"/>
        <v>3215.4108904169407</v>
      </c>
      <c r="AU319" s="17">
        <f t="shared" si="96"/>
        <v>2.2972506192258432E-3</v>
      </c>
      <c r="AV319" s="17">
        <v>2.5000000000000022E-3</v>
      </c>
      <c r="AW319" s="4"/>
      <c r="AX319" s="16">
        <v>1399677.8860377502</v>
      </c>
      <c r="AY319" s="16">
        <f t="shared" si="97"/>
        <v>3215.4108904169407</v>
      </c>
      <c r="AZ319" s="17">
        <f t="shared" si="98"/>
        <v>2.2972506192258432E-3</v>
      </c>
      <c r="BA319" s="17">
        <v>2.5000000000000022E-3</v>
      </c>
      <c r="BB319" s="4"/>
      <c r="BC319" s="18">
        <f t="shared" si="99"/>
        <v>0</v>
      </c>
      <c r="BD319" s="4"/>
    </row>
    <row r="320" spans="1:56" x14ac:dyDescent="0.3">
      <c r="A320" s="2">
        <v>8913145</v>
      </c>
      <c r="B320" s="2" t="s">
        <v>277</v>
      </c>
      <c r="C320" s="2">
        <v>8913145</v>
      </c>
      <c r="D320" s="2" t="s">
        <v>105</v>
      </c>
      <c r="E320" s="9">
        <v>602289.42764000001</v>
      </c>
      <c r="G320" s="16">
        <v>590728.46411691012</v>
      </c>
      <c r="H320" s="4"/>
      <c r="I320" s="16">
        <v>591929.54001025006</v>
      </c>
      <c r="J320" s="16">
        <f t="shared" si="80"/>
        <v>1201.0758933399338</v>
      </c>
      <c r="K320" s="17">
        <f t="shared" si="81"/>
        <v>2.0290859167446441E-3</v>
      </c>
      <c r="L320" s="17">
        <v>2.4999999999999988E-3</v>
      </c>
      <c r="M320" s="4"/>
      <c r="N320" s="16">
        <v>591929.54001024994</v>
      </c>
      <c r="O320" s="16">
        <f t="shared" si="82"/>
        <v>1201.0758933398174</v>
      </c>
      <c r="P320" s="17">
        <f t="shared" si="83"/>
        <v>2.0290859167444481E-3</v>
      </c>
      <c r="Q320" s="17">
        <v>2.4999999999999988E-3</v>
      </c>
      <c r="R320" s="4"/>
      <c r="S320" s="18">
        <f t="shared" si="84"/>
        <v>0</v>
      </c>
      <c r="T320" s="4"/>
      <c r="U320" s="16">
        <v>593130.61592050001</v>
      </c>
      <c r="V320" s="16">
        <f t="shared" si="85"/>
        <v>2402.1518035898916</v>
      </c>
      <c r="W320" s="17">
        <f t="shared" si="86"/>
        <v>4.0499541569977955E-3</v>
      </c>
      <c r="X320" s="17">
        <v>5.000000000000001E-3</v>
      </c>
      <c r="Y320" s="4"/>
      <c r="Z320" s="16">
        <v>593130.61592050001</v>
      </c>
      <c r="AA320" s="16">
        <f t="shared" si="87"/>
        <v>2402.1518035898916</v>
      </c>
      <c r="AB320" s="17">
        <f t="shared" si="88"/>
        <v>4.0499541569977955E-3</v>
      </c>
      <c r="AC320" s="17">
        <v>5.000000000000001E-3</v>
      </c>
      <c r="AD320" s="4"/>
      <c r="AE320" s="18">
        <f t="shared" si="89"/>
        <v>0</v>
      </c>
      <c r="AF320" s="4"/>
      <c r="AG320" s="16">
        <v>591929.54001025006</v>
      </c>
      <c r="AH320" s="16">
        <f t="shared" si="90"/>
        <v>1201.0758933399338</v>
      </c>
      <c r="AI320" s="17">
        <f t="shared" si="91"/>
        <v>2.0290859167446441E-3</v>
      </c>
      <c r="AJ320" s="17">
        <v>2.4999999999999988E-3</v>
      </c>
      <c r="AK320" s="4"/>
      <c r="AL320" s="16">
        <v>591929.54001024994</v>
      </c>
      <c r="AM320" s="16">
        <f t="shared" si="92"/>
        <v>1201.0758933398174</v>
      </c>
      <c r="AN320" s="17">
        <f t="shared" si="93"/>
        <v>2.0290859167444481E-3</v>
      </c>
      <c r="AO320" s="17">
        <v>2.4999999999999988E-3</v>
      </c>
      <c r="AP320" s="4"/>
      <c r="AQ320" s="18">
        <f t="shared" si="94"/>
        <v>0</v>
      </c>
      <c r="AR320" s="4"/>
      <c r="AS320" s="16">
        <v>591929.54001025006</v>
      </c>
      <c r="AT320" s="16">
        <f t="shared" si="95"/>
        <v>1201.0758933399338</v>
      </c>
      <c r="AU320" s="17">
        <f t="shared" si="96"/>
        <v>2.0290859167446441E-3</v>
      </c>
      <c r="AV320" s="17">
        <v>2.4999999999999988E-3</v>
      </c>
      <c r="AW320" s="4"/>
      <c r="AX320" s="16">
        <v>591929.54001024994</v>
      </c>
      <c r="AY320" s="16">
        <f t="shared" si="97"/>
        <v>1201.0758933398174</v>
      </c>
      <c r="AZ320" s="17">
        <f t="shared" si="98"/>
        <v>2.0290859167444481E-3</v>
      </c>
      <c r="BA320" s="17">
        <v>2.4999999999999988E-3</v>
      </c>
      <c r="BB320" s="4"/>
      <c r="BC320" s="18">
        <f t="shared" si="99"/>
        <v>0</v>
      </c>
      <c r="BD320" s="4"/>
    </row>
    <row r="321" spans="1:56" x14ac:dyDescent="0.3">
      <c r="A321" s="2">
        <v>8912844</v>
      </c>
      <c r="B321" s="2" t="s">
        <v>33</v>
      </c>
      <c r="C321" s="2">
        <v>8912844</v>
      </c>
      <c r="D321" s="2" t="s">
        <v>105</v>
      </c>
      <c r="E321" s="9">
        <v>397247.43964</v>
      </c>
      <c r="G321" s="16">
        <v>373538.65349558921</v>
      </c>
      <c r="H321" s="4"/>
      <c r="I321" s="16">
        <v>374196.75488375005</v>
      </c>
      <c r="J321" s="16">
        <f t="shared" si="80"/>
        <v>658.10138816083781</v>
      </c>
      <c r="K321" s="17">
        <f t="shared" si="81"/>
        <v>1.7587041564945882E-3</v>
      </c>
      <c r="L321" s="17">
        <v>2.5000000000000022E-3</v>
      </c>
      <c r="M321" s="4"/>
      <c r="N321" s="16">
        <v>374196.75488375005</v>
      </c>
      <c r="O321" s="16">
        <f t="shared" si="82"/>
        <v>658.10138816083781</v>
      </c>
      <c r="P321" s="17">
        <f t="shared" si="83"/>
        <v>1.7587041564945882E-3</v>
      </c>
      <c r="Q321" s="17">
        <v>2.5000000000000022E-3</v>
      </c>
      <c r="R321" s="4"/>
      <c r="S321" s="18">
        <f t="shared" si="84"/>
        <v>0</v>
      </c>
      <c r="T321" s="4"/>
      <c r="U321" s="16">
        <v>374854.85626750003</v>
      </c>
      <c r="V321" s="16">
        <f t="shared" si="85"/>
        <v>1316.2027719108155</v>
      </c>
      <c r="W321" s="17">
        <f t="shared" si="86"/>
        <v>3.5112330810289959E-3</v>
      </c>
      <c r="X321" s="17">
        <v>5.0000000000000044E-3</v>
      </c>
      <c r="Y321" s="4"/>
      <c r="Z321" s="16">
        <v>374854.85626750003</v>
      </c>
      <c r="AA321" s="16">
        <f t="shared" si="87"/>
        <v>1316.2027719108155</v>
      </c>
      <c r="AB321" s="17">
        <f t="shared" si="88"/>
        <v>3.5112330810289959E-3</v>
      </c>
      <c r="AC321" s="17">
        <v>5.0000000000000044E-3</v>
      </c>
      <c r="AD321" s="4"/>
      <c r="AE321" s="18">
        <f t="shared" si="89"/>
        <v>0</v>
      </c>
      <c r="AF321" s="4"/>
      <c r="AG321" s="16">
        <v>374196.75488375005</v>
      </c>
      <c r="AH321" s="16">
        <f t="shared" si="90"/>
        <v>658.10138816083781</v>
      </c>
      <c r="AI321" s="17">
        <f t="shared" si="91"/>
        <v>1.7587041564945882E-3</v>
      </c>
      <c r="AJ321" s="17">
        <v>2.5000000000000022E-3</v>
      </c>
      <c r="AK321" s="4"/>
      <c r="AL321" s="16">
        <v>374196.75488375005</v>
      </c>
      <c r="AM321" s="16">
        <f t="shared" si="92"/>
        <v>658.10138816083781</v>
      </c>
      <c r="AN321" s="17">
        <f t="shared" si="93"/>
        <v>1.7587041564945882E-3</v>
      </c>
      <c r="AO321" s="17">
        <v>2.5000000000000022E-3</v>
      </c>
      <c r="AP321" s="4"/>
      <c r="AQ321" s="18">
        <f t="shared" si="94"/>
        <v>0</v>
      </c>
      <c r="AR321" s="4"/>
      <c r="AS321" s="16">
        <v>374196.75488375005</v>
      </c>
      <c r="AT321" s="16">
        <f t="shared" si="95"/>
        <v>658.10138816083781</v>
      </c>
      <c r="AU321" s="17">
        <f t="shared" si="96"/>
        <v>1.7587041564945882E-3</v>
      </c>
      <c r="AV321" s="17">
        <v>2.5000000000000022E-3</v>
      </c>
      <c r="AW321" s="4"/>
      <c r="AX321" s="16">
        <v>374196.75488375005</v>
      </c>
      <c r="AY321" s="16">
        <f t="shared" si="97"/>
        <v>658.10138816083781</v>
      </c>
      <c r="AZ321" s="17">
        <f t="shared" si="98"/>
        <v>1.7587041564945882E-3</v>
      </c>
      <c r="BA321" s="17">
        <v>2.5000000000000022E-3</v>
      </c>
      <c r="BB321" s="4"/>
      <c r="BC321" s="18">
        <f t="shared" si="99"/>
        <v>0</v>
      </c>
      <c r="BD321" s="4"/>
    </row>
    <row r="322" spans="1:56" x14ac:dyDescent="0.3">
      <c r="A322" s="2">
        <v>8912568</v>
      </c>
      <c r="B322" s="2" t="s">
        <v>18</v>
      </c>
      <c r="C322" s="2">
        <v>8912568</v>
      </c>
      <c r="D322" s="2" t="s">
        <v>105</v>
      </c>
      <c r="E322" s="9">
        <v>885997.11112000002</v>
      </c>
      <c r="G322" s="16">
        <v>878349.26632860804</v>
      </c>
      <c r="H322" s="4"/>
      <c r="I322" s="16">
        <v>880269.39421575004</v>
      </c>
      <c r="J322" s="16">
        <f t="shared" si="80"/>
        <v>1920.1278871420072</v>
      </c>
      <c r="K322" s="17">
        <f t="shared" si="81"/>
        <v>2.1812957485051361E-3</v>
      </c>
      <c r="L322" s="17">
        <v>2.5000000000000022E-3</v>
      </c>
      <c r="M322" s="4"/>
      <c r="N322" s="16">
        <v>880269.39421575004</v>
      </c>
      <c r="O322" s="16">
        <f t="shared" si="82"/>
        <v>1920.1278871420072</v>
      </c>
      <c r="P322" s="17">
        <f t="shared" si="83"/>
        <v>2.1812957485051361E-3</v>
      </c>
      <c r="Q322" s="17">
        <v>2.5000000000000022E-3</v>
      </c>
      <c r="R322" s="4"/>
      <c r="S322" s="18">
        <f t="shared" si="84"/>
        <v>0</v>
      </c>
      <c r="T322" s="4"/>
      <c r="U322" s="16">
        <v>882189.52213150007</v>
      </c>
      <c r="V322" s="16">
        <f t="shared" si="85"/>
        <v>3840.2558028920321</v>
      </c>
      <c r="W322" s="17">
        <f t="shared" si="86"/>
        <v>4.3530961392665461E-3</v>
      </c>
      <c r="X322" s="17">
        <v>4.9999999999999975E-3</v>
      </c>
      <c r="Y322" s="4"/>
      <c r="Z322" s="16">
        <v>882189.52213150007</v>
      </c>
      <c r="AA322" s="16">
        <f t="shared" si="87"/>
        <v>3840.2558028920321</v>
      </c>
      <c r="AB322" s="17">
        <f t="shared" si="88"/>
        <v>4.3530961392665461E-3</v>
      </c>
      <c r="AC322" s="17">
        <v>4.9999999999999975E-3</v>
      </c>
      <c r="AD322" s="4"/>
      <c r="AE322" s="18">
        <f t="shared" si="89"/>
        <v>0</v>
      </c>
      <c r="AF322" s="4"/>
      <c r="AG322" s="16">
        <v>880269.39421575004</v>
      </c>
      <c r="AH322" s="16">
        <f t="shared" si="90"/>
        <v>1920.1278871420072</v>
      </c>
      <c r="AI322" s="17">
        <f t="shared" si="91"/>
        <v>2.1812957485051361E-3</v>
      </c>
      <c r="AJ322" s="17">
        <v>2.5000000000000022E-3</v>
      </c>
      <c r="AK322" s="4"/>
      <c r="AL322" s="16">
        <v>880269.39421575004</v>
      </c>
      <c r="AM322" s="16">
        <f t="shared" si="92"/>
        <v>1920.1278871420072</v>
      </c>
      <c r="AN322" s="17">
        <f t="shared" si="93"/>
        <v>2.1812957485051361E-3</v>
      </c>
      <c r="AO322" s="17">
        <v>2.5000000000000022E-3</v>
      </c>
      <c r="AP322" s="4"/>
      <c r="AQ322" s="18">
        <f t="shared" si="94"/>
        <v>0</v>
      </c>
      <c r="AR322" s="4"/>
      <c r="AS322" s="16">
        <v>880269.39421575004</v>
      </c>
      <c r="AT322" s="16">
        <f t="shared" si="95"/>
        <v>1920.1278871420072</v>
      </c>
      <c r="AU322" s="17">
        <f t="shared" si="96"/>
        <v>2.1812957485051361E-3</v>
      </c>
      <c r="AV322" s="17">
        <v>2.5000000000000022E-3</v>
      </c>
      <c r="AW322" s="4"/>
      <c r="AX322" s="16">
        <v>880269.39421575004</v>
      </c>
      <c r="AY322" s="16">
        <f t="shared" si="97"/>
        <v>1920.1278871420072</v>
      </c>
      <c r="AZ322" s="17">
        <f t="shared" si="98"/>
        <v>2.1812957485051361E-3</v>
      </c>
      <c r="BA322" s="17">
        <v>2.5000000000000022E-3</v>
      </c>
      <c r="BB322" s="4"/>
      <c r="BC322" s="18">
        <f t="shared" si="99"/>
        <v>0</v>
      </c>
      <c r="BD322" s="4"/>
    </row>
    <row r="323" spans="1:56" x14ac:dyDescent="0.3">
      <c r="A323" s="2">
        <v>8912574</v>
      </c>
      <c r="B323" s="2" t="s">
        <v>224</v>
      </c>
      <c r="C323" s="2">
        <v>8912574</v>
      </c>
      <c r="D323" s="2" t="s">
        <v>105</v>
      </c>
      <c r="E323" s="9">
        <v>1246423.1568400001</v>
      </c>
      <c r="G323" s="16">
        <v>1218402.9443369089</v>
      </c>
      <c r="H323" s="4"/>
      <c r="I323" s="16">
        <v>1221173.2065109999</v>
      </c>
      <c r="J323" s="16">
        <f t="shared" si="80"/>
        <v>2770.262174091069</v>
      </c>
      <c r="K323" s="17">
        <f t="shared" si="81"/>
        <v>2.2685251848965421E-3</v>
      </c>
      <c r="L323" s="17">
        <v>2.5000000000000022E-3</v>
      </c>
      <c r="M323" s="4"/>
      <c r="N323" s="16">
        <v>1221173.2065109999</v>
      </c>
      <c r="O323" s="16">
        <f t="shared" si="82"/>
        <v>2770.262174091069</v>
      </c>
      <c r="P323" s="17">
        <f t="shared" si="83"/>
        <v>2.2685251848965421E-3</v>
      </c>
      <c r="Q323" s="17">
        <v>2.5000000000000022E-3</v>
      </c>
      <c r="R323" s="4"/>
      <c r="S323" s="18">
        <f t="shared" si="84"/>
        <v>0</v>
      </c>
      <c r="T323" s="4"/>
      <c r="U323" s="16">
        <v>1223943.468622</v>
      </c>
      <c r="V323" s="16">
        <f t="shared" si="85"/>
        <v>5540.5242850910872</v>
      </c>
      <c r="W323" s="17">
        <f t="shared" si="86"/>
        <v>4.526781201201222E-3</v>
      </c>
      <c r="X323" s="17">
        <v>4.9999999999999975E-3</v>
      </c>
      <c r="Y323" s="4"/>
      <c r="Z323" s="16">
        <v>1223943.4686219997</v>
      </c>
      <c r="AA323" s="16">
        <f t="shared" si="87"/>
        <v>5540.5242850908544</v>
      </c>
      <c r="AB323" s="17">
        <f t="shared" si="88"/>
        <v>4.526781201201033E-3</v>
      </c>
      <c r="AC323" s="17">
        <v>4.9999999999999975E-3</v>
      </c>
      <c r="AD323" s="4"/>
      <c r="AE323" s="18">
        <f t="shared" si="89"/>
        <v>0</v>
      </c>
      <c r="AF323" s="4"/>
      <c r="AG323" s="16">
        <v>1221173.2065109999</v>
      </c>
      <c r="AH323" s="16">
        <f t="shared" si="90"/>
        <v>2770.262174091069</v>
      </c>
      <c r="AI323" s="17">
        <f t="shared" si="91"/>
        <v>2.2685251848965421E-3</v>
      </c>
      <c r="AJ323" s="17">
        <v>2.4999999999999988E-3</v>
      </c>
      <c r="AK323" s="4"/>
      <c r="AL323" s="16">
        <v>1221173.2065109999</v>
      </c>
      <c r="AM323" s="16">
        <f t="shared" si="92"/>
        <v>2770.262174091069</v>
      </c>
      <c r="AN323" s="17">
        <f t="shared" si="93"/>
        <v>2.2685251848965421E-3</v>
      </c>
      <c r="AO323" s="17">
        <v>2.4999999999999988E-3</v>
      </c>
      <c r="AP323" s="4"/>
      <c r="AQ323" s="18">
        <f t="shared" si="94"/>
        <v>0</v>
      </c>
      <c r="AR323" s="4"/>
      <c r="AS323" s="16">
        <v>1221173.2065109999</v>
      </c>
      <c r="AT323" s="16">
        <f t="shared" si="95"/>
        <v>2770.262174091069</v>
      </c>
      <c r="AU323" s="17">
        <f t="shared" si="96"/>
        <v>2.2685251848965421E-3</v>
      </c>
      <c r="AV323" s="17">
        <v>2.5000000000000001E-3</v>
      </c>
      <c r="AW323" s="4"/>
      <c r="AX323" s="16">
        <v>1221173.2065109999</v>
      </c>
      <c r="AY323" s="16">
        <f t="shared" si="97"/>
        <v>2770.262174091069</v>
      </c>
      <c r="AZ323" s="17">
        <f t="shared" si="98"/>
        <v>2.2685251848965421E-3</v>
      </c>
      <c r="BA323" s="17">
        <v>2.5000000000000001E-3</v>
      </c>
      <c r="BB323" s="4"/>
      <c r="BC323" s="18">
        <f t="shared" si="99"/>
        <v>0</v>
      </c>
      <c r="BD323" s="4"/>
    </row>
    <row r="324" spans="1:56" x14ac:dyDescent="0.3">
      <c r="A324" s="2">
        <v>8912248</v>
      </c>
      <c r="B324" s="2" t="s">
        <v>202</v>
      </c>
      <c r="C324" s="2">
        <v>8912248</v>
      </c>
      <c r="D324" s="2" t="s">
        <v>105</v>
      </c>
      <c r="E324" s="9">
        <v>727730.61644000001</v>
      </c>
      <c r="G324" s="16">
        <v>682948.66819744185</v>
      </c>
      <c r="H324" s="4"/>
      <c r="I324" s="16">
        <v>684380.29462050006</v>
      </c>
      <c r="J324" s="16">
        <f t="shared" si="80"/>
        <v>1431.6264230582165</v>
      </c>
      <c r="K324" s="17">
        <f t="shared" si="81"/>
        <v>2.0918580419561563E-3</v>
      </c>
      <c r="L324" s="17">
        <v>2.4999999999999988E-3</v>
      </c>
      <c r="M324" s="4"/>
      <c r="N324" s="16">
        <v>684380.29462050006</v>
      </c>
      <c r="O324" s="16">
        <f t="shared" si="82"/>
        <v>1431.6264230582165</v>
      </c>
      <c r="P324" s="17">
        <f t="shared" si="83"/>
        <v>2.0918580419561563E-3</v>
      </c>
      <c r="Q324" s="17">
        <v>2.4999999999999988E-3</v>
      </c>
      <c r="R324" s="4"/>
      <c r="S324" s="18">
        <f t="shared" si="84"/>
        <v>0</v>
      </c>
      <c r="T324" s="4"/>
      <c r="U324" s="16">
        <v>685811.92104100005</v>
      </c>
      <c r="V324" s="16">
        <f t="shared" si="85"/>
        <v>2863.2528435582062</v>
      </c>
      <c r="W324" s="17">
        <f t="shared" si="86"/>
        <v>4.1749826092437256E-3</v>
      </c>
      <c r="X324" s="17">
        <v>5.000000000000001E-3</v>
      </c>
      <c r="Y324" s="4"/>
      <c r="Z324" s="16">
        <v>685811.92104100005</v>
      </c>
      <c r="AA324" s="16">
        <f t="shared" si="87"/>
        <v>2863.2528435582062</v>
      </c>
      <c r="AB324" s="17">
        <f t="shared" si="88"/>
        <v>4.1749826092437256E-3</v>
      </c>
      <c r="AC324" s="17">
        <v>5.000000000000001E-3</v>
      </c>
      <c r="AD324" s="4"/>
      <c r="AE324" s="18">
        <f t="shared" si="89"/>
        <v>0</v>
      </c>
      <c r="AF324" s="4"/>
      <c r="AG324" s="16">
        <v>684380.29462050006</v>
      </c>
      <c r="AH324" s="16">
        <f t="shared" si="90"/>
        <v>1431.6264230582165</v>
      </c>
      <c r="AI324" s="17">
        <f t="shared" si="91"/>
        <v>2.0918580419561563E-3</v>
      </c>
      <c r="AJ324" s="17">
        <v>2.4999999999999988E-3</v>
      </c>
      <c r="AK324" s="4"/>
      <c r="AL324" s="16">
        <v>684380.29462050006</v>
      </c>
      <c r="AM324" s="16">
        <f t="shared" si="92"/>
        <v>1431.6264230582165</v>
      </c>
      <c r="AN324" s="17">
        <f t="shared" si="93"/>
        <v>2.0918580419561563E-3</v>
      </c>
      <c r="AO324" s="17">
        <v>2.4999999999999988E-3</v>
      </c>
      <c r="AP324" s="4"/>
      <c r="AQ324" s="18">
        <f t="shared" si="94"/>
        <v>0</v>
      </c>
      <c r="AR324" s="4"/>
      <c r="AS324" s="16">
        <v>684380.29462050006</v>
      </c>
      <c r="AT324" s="16">
        <f t="shared" si="95"/>
        <v>1431.6264230582165</v>
      </c>
      <c r="AU324" s="17">
        <f t="shared" si="96"/>
        <v>2.0918580419561563E-3</v>
      </c>
      <c r="AV324" s="17">
        <v>2.4999999999999988E-3</v>
      </c>
      <c r="AW324" s="4"/>
      <c r="AX324" s="16">
        <v>684380.29462050006</v>
      </c>
      <c r="AY324" s="16">
        <f t="shared" si="97"/>
        <v>1431.6264230582165</v>
      </c>
      <c r="AZ324" s="17">
        <f t="shared" si="98"/>
        <v>2.0918580419561563E-3</v>
      </c>
      <c r="BA324" s="17">
        <v>2.4999999999999988E-3</v>
      </c>
      <c r="BB324" s="4"/>
      <c r="BC324" s="18">
        <f t="shared" si="99"/>
        <v>0</v>
      </c>
      <c r="BD324" s="4"/>
    </row>
    <row r="325" spans="1:56" x14ac:dyDescent="0.3">
      <c r="A325" s="2">
        <v>8912247</v>
      </c>
      <c r="B325" s="2" t="s">
        <v>14</v>
      </c>
      <c r="C325" s="2">
        <v>8912247</v>
      </c>
      <c r="D325" s="2" t="s">
        <v>105</v>
      </c>
      <c r="E325" s="9">
        <v>896873.21288000001</v>
      </c>
      <c r="G325" s="16">
        <v>895518.39170757006</v>
      </c>
      <c r="H325" s="4"/>
      <c r="I325" s="16">
        <v>897481.44242924999</v>
      </c>
      <c r="J325" s="16">
        <f t="shared" si="80"/>
        <v>1963.0507216799306</v>
      </c>
      <c r="K325" s="17">
        <f t="shared" si="81"/>
        <v>2.1872883704051422E-3</v>
      </c>
      <c r="L325" s="17">
        <v>2.5000000000000001E-3</v>
      </c>
      <c r="M325" s="4"/>
      <c r="N325" s="16">
        <v>897481.44242924999</v>
      </c>
      <c r="O325" s="16">
        <f t="shared" si="82"/>
        <v>1963.0507216799306</v>
      </c>
      <c r="P325" s="17">
        <f t="shared" si="83"/>
        <v>2.1872883704051422E-3</v>
      </c>
      <c r="Q325" s="17">
        <v>2.4999999999999996E-3</v>
      </c>
      <c r="R325" s="4"/>
      <c r="S325" s="18">
        <f t="shared" si="84"/>
        <v>0</v>
      </c>
      <c r="T325" s="4"/>
      <c r="U325" s="16">
        <v>899444.49315849994</v>
      </c>
      <c r="V325" s="16">
        <f t="shared" si="85"/>
        <v>3926.1014509298839</v>
      </c>
      <c r="W325" s="17">
        <f t="shared" si="86"/>
        <v>4.3650291716645457E-3</v>
      </c>
      <c r="X325" s="17">
        <v>5.0000000000000001E-3</v>
      </c>
      <c r="Y325" s="4"/>
      <c r="Z325" s="16">
        <v>899444.49315849994</v>
      </c>
      <c r="AA325" s="16">
        <f t="shared" si="87"/>
        <v>3926.1014509298839</v>
      </c>
      <c r="AB325" s="17">
        <f t="shared" si="88"/>
        <v>4.3650291716645457E-3</v>
      </c>
      <c r="AC325" s="17">
        <v>5.0000000000000001E-3</v>
      </c>
      <c r="AD325" s="4"/>
      <c r="AE325" s="18">
        <f t="shared" si="89"/>
        <v>0</v>
      </c>
      <c r="AF325" s="4"/>
      <c r="AG325" s="16">
        <v>897481.44242924999</v>
      </c>
      <c r="AH325" s="16">
        <f t="shared" si="90"/>
        <v>1963.0507216799306</v>
      </c>
      <c r="AI325" s="17">
        <f t="shared" si="91"/>
        <v>2.1872883704051422E-3</v>
      </c>
      <c r="AJ325" s="17">
        <v>2.5000000000000001E-3</v>
      </c>
      <c r="AK325" s="4"/>
      <c r="AL325" s="16">
        <v>897481.44242924999</v>
      </c>
      <c r="AM325" s="16">
        <f t="shared" si="92"/>
        <v>1963.0507216799306</v>
      </c>
      <c r="AN325" s="17">
        <f t="shared" si="93"/>
        <v>2.1872883704051422E-3</v>
      </c>
      <c r="AO325" s="17">
        <v>2.4999999999999996E-3</v>
      </c>
      <c r="AP325" s="4"/>
      <c r="AQ325" s="18">
        <f t="shared" si="94"/>
        <v>0</v>
      </c>
      <c r="AR325" s="4"/>
      <c r="AS325" s="16">
        <v>897481.44242924999</v>
      </c>
      <c r="AT325" s="16">
        <f t="shared" si="95"/>
        <v>1963.0507216799306</v>
      </c>
      <c r="AU325" s="17">
        <f t="shared" si="96"/>
        <v>2.1872883704051422E-3</v>
      </c>
      <c r="AV325" s="17">
        <v>2.5000000000000001E-3</v>
      </c>
      <c r="AW325" s="4"/>
      <c r="AX325" s="16">
        <v>897481.44242924999</v>
      </c>
      <c r="AY325" s="16">
        <f t="shared" si="97"/>
        <v>1963.0507216799306</v>
      </c>
      <c r="AZ325" s="17">
        <f t="shared" si="98"/>
        <v>2.1872883704051422E-3</v>
      </c>
      <c r="BA325" s="17">
        <v>2.4999999999999996E-3</v>
      </c>
      <c r="BB325" s="4"/>
      <c r="BC325" s="18">
        <f t="shared" si="99"/>
        <v>0</v>
      </c>
      <c r="BD325" s="4"/>
    </row>
    <row r="326" spans="1:56" x14ac:dyDescent="0.3">
      <c r="A326" s="2">
        <v>8912450</v>
      </c>
      <c r="B326" s="2" t="s">
        <v>220</v>
      </c>
      <c r="C326" s="2">
        <v>8912450</v>
      </c>
      <c r="D326" s="2" t="s">
        <v>105</v>
      </c>
      <c r="E326" s="9">
        <v>256534.42692999999</v>
      </c>
      <c r="G326" s="16">
        <v>246374.03794633577</v>
      </c>
      <c r="H326" s="4"/>
      <c r="I326" s="16">
        <v>247870.873318</v>
      </c>
      <c r="J326" s="16">
        <f t="shared" si="80"/>
        <v>1496.8353716642305</v>
      </c>
      <c r="K326" s="17">
        <f t="shared" si="81"/>
        <v>6.0387707181065254E-3</v>
      </c>
      <c r="L326" s="17">
        <v>1.0999999999999999E-2</v>
      </c>
      <c r="M326" s="4"/>
      <c r="N326" s="16">
        <v>247870.873318</v>
      </c>
      <c r="O326" s="16">
        <f t="shared" si="82"/>
        <v>1496.8353716642305</v>
      </c>
      <c r="P326" s="17">
        <f t="shared" si="83"/>
        <v>6.0387707181065254E-3</v>
      </c>
      <c r="Q326" s="17">
        <v>1.0999999999999999E-2</v>
      </c>
      <c r="R326" s="4"/>
      <c r="S326" s="18">
        <f t="shared" si="84"/>
        <v>0</v>
      </c>
      <c r="T326" s="4"/>
      <c r="U326" s="16">
        <v>247054.41769</v>
      </c>
      <c r="V326" s="16">
        <f t="shared" si="85"/>
        <v>680.37974366423441</v>
      </c>
      <c r="W326" s="17">
        <f t="shared" si="86"/>
        <v>2.7539671220045301E-3</v>
      </c>
      <c r="X326" s="17">
        <v>4.9999999999999975E-3</v>
      </c>
      <c r="Y326" s="4"/>
      <c r="Z326" s="16">
        <v>247054.41769</v>
      </c>
      <c r="AA326" s="16">
        <f t="shared" si="87"/>
        <v>680.37974366423441</v>
      </c>
      <c r="AB326" s="17">
        <f t="shared" si="88"/>
        <v>2.7539671220045301E-3</v>
      </c>
      <c r="AC326" s="17">
        <v>4.9999999999999975E-3</v>
      </c>
      <c r="AD326" s="4"/>
      <c r="AE326" s="18">
        <f t="shared" si="89"/>
        <v>0</v>
      </c>
      <c r="AF326" s="4"/>
      <c r="AG326" s="16">
        <v>247734.79738</v>
      </c>
      <c r="AH326" s="16">
        <f t="shared" si="90"/>
        <v>1360.759433664236</v>
      </c>
      <c r="AI326" s="17">
        <f t="shared" si="91"/>
        <v>5.4928070180507152E-3</v>
      </c>
      <c r="AJ326" s="17">
        <v>1.0000000000000002E-2</v>
      </c>
      <c r="AK326" s="4"/>
      <c r="AL326" s="16">
        <v>247734.79738</v>
      </c>
      <c r="AM326" s="16">
        <f t="shared" si="92"/>
        <v>1360.759433664236</v>
      </c>
      <c r="AN326" s="17">
        <f t="shared" si="93"/>
        <v>5.4928070180507152E-3</v>
      </c>
      <c r="AO326" s="17">
        <v>9.9999999999999985E-3</v>
      </c>
      <c r="AP326" s="4"/>
      <c r="AQ326" s="18">
        <f t="shared" si="94"/>
        <v>0</v>
      </c>
      <c r="AR326" s="4"/>
      <c r="AS326" s="16">
        <v>246714.22784499999</v>
      </c>
      <c r="AT326" s="16">
        <f t="shared" si="95"/>
        <v>340.18989866421907</v>
      </c>
      <c r="AU326" s="17">
        <f t="shared" si="96"/>
        <v>1.3788823678136061E-3</v>
      </c>
      <c r="AV326" s="17">
        <v>2.5000000000000022E-3</v>
      </c>
      <c r="AW326" s="4"/>
      <c r="AX326" s="16">
        <v>246714.22784499999</v>
      </c>
      <c r="AY326" s="16">
        <f t="shared" si="97"/>
        <v>340.18989866421907</v>
      </c>
      <c r="AZ326" s="17">
        <f t="shared" si="98"/>
        <v>1.3788823678136061E-3</v>
      </c>
      <c r="BA326" s="17">
        <v>2.5000000000000022E-3</v>
      </c>
      <c r="BB326" s="4"/>
      <c r="BC326" s="18">
        <f t="shared" si="99"/>
        <v>0</v>
      </c>
      <c r="BD326" s="4"/>
    </row>
    <row r="327" spans="1:56" x14ac:dyDescent="0.3">
      <c r="A327" s="2">
        <v>8912308</v>
      </c>
      <c r="B327" s="2" t="s">
        <v>208</v>
      </c>
      <c r="C327" s="2">
        <v>8912308</v>
      </c>
      <c r="D327" s="2" t="s">
        <v>105</v>
      </c>
      <c r="E327" s="9">
        <v>699926.50923999993</v>
      </c>
      <c r="G327" s="16">
        <v>683460.22804707626</v>
      </c>
      <c r="H327" s="4"/>
      <c r="I327" s="16">
        <v>685171.93009769882</v>
      </c>
      <c r="J327" s="16">
        <f t="shared" si="80"/>
        <v>1711.7020506225526</v>
      </c>
      <c r="K327" s="17">
        <f t="shared" si="81"/>
        <v>2.4982080780490828E-3</v>
      </c>
      <c r="L327" s="17">
        <v>2.9864187008860205E-3</v>
      </c>
      <c r="M327" s="4"/>
      <c r="N327" s="16">
        <v>684893.13332000002</v>
      </c>
      <c r="O327" s="16">
        <f t="shared" si="82"/>
        <v>1432.9052729237592</v>
      </c>
      <c r="P327" s="17">
        <f t="shared" si="83"/>
        <v>2.0921589124098697E-3</v>
      </c>
      <c r="Q327" s="17">
        <v>2.5000000000000001E-3</v>
      </c>
      <c r="R327" s="4"/>
      <c r="S327" s="18">
        <f t="shared" si="84"/>
        <v>-278.79677769879345</v>
      </c>
      <c r="T327" s="4"/>
      <c r="U327" s="16">
        <v>686326.03864000004</v>
      </c>
      <c r="V327" s="16">
        <f t="shared" si="85"/>
        <v>2865.810592923779</v>
      </c>
      <c r="W327" s="17">
        <f t="shared" si="86"/>
        <v>4.17558191235549E-3</v>
      </c>
      <c r="X327" s="17">
        <v>5.0000000000000001E-3</v>
      </c>
      <c r="Y327" s="4"/>
      <c r="Z327" s="16">
        <v>686326.03864000004</v>
      </c>
      <c r="AA327" s="16">
        <f t="shared" si="87"/>
        <v>2865.810592923779</v>
      </c>
      <c r="AB327" s="17">
        <f t="shared" si="88"/>
        <v>4.17558191235549E-3</v>
      </c>
      <c r="AC327" s="17">
        <v>5.0000000000000001E-3</v>
      </c>
      <c r="AD327" s="4"/>
      <c r="AE327" s="18">
        <f t="shared" si="89"/>
        <v>0</v>
      </c>
      <c r="AF327" s="4"/>
      <c r="AG327" s="16">
        <v>685171.93009769882</v>
      </c>
      <c r="AH327" s="16">
        <f t="shared" si="90"/>
        <v>1711.7020506225526</v>
      </c>
      <c r="AI327" s="17">
        <f t="shared" si="91"/>
        <v>2.4982080780490828E-3</v>
      </c>
      <c r="AJ327" s="17">
        <v>2.9864187008860205E-3</v>
      </c>
      <c r="AK327" s="4"/>
      <c r="AL327" s="16">
        <v>684893.13332000002</v>
      </c>
      <c r="AM327" s="16">
        <f t="shared" si="92"/>
        <v>1432.9052729237592</v>
      </c>
      <c r="AN327" s="17">
        <f t="shared" si="93"/>
        <v>2.0921589124098697E-3</v>
      </c>
      <c r="AO327" s="17">
        <v>2.5000000000000001E-3</v>
      </c>
      <c r="AP327" s="4"/>
      <c r="AQ327" s="18">
        <f t="shared" si="94"/>
        <v>-278.79677769879345</v>
      </c>
      <c r="AR327" s="4"/>
      <c r="AS327" s="16">
        <v>684893.13332000002</v>
      </c>
      <c r="AT327" s="16">
        <f t="shared" si="95"/>
        <v>1432.9052729237592</v>
      </c>
      <c r="AU327" s="17">
        <f t="shared" si="96"/>
        <v>2.0921589124098697E-3</v>
      </c>
      <c r="AV327" s="17">
        <v>2.5000000000000001E-3</v>
      </c>
      <c r="AW327" s="4"/>
      <c r="AX327" s="16">
        <v>684893.13332000002</v>
      </c>
      <c r="AY327" s="16">
        <f t="shared" si="97"/>
        <v>1432.9052729237592</v>
      </c>
      <c r="AZ327" s="17">
        <f t="shared" si="98"/>
        <v>2.0921589124098697E-3</v>
      </c>
      <c r="BA327" s="17">
        <v>2.5000000000000001E-3</v>
      </c>
      <c r="BB327" s="4"/>
      <c r="BC327" s="18">
        <f t="shared" si="99"/>
        <v>0</v>
      </c>
      <c r="BD327" s="4"/>
    </row>
    <row r="328" spans="1:56" x14ac:dyDescent="0.3">
      <c r="A328" s="2">
        <v>8912850</v>
      </c>
      <c r="B328" s="2" t="s">
        <v>178</v>
      </c>
      <c r="C328" s="2">
        <v>8912850</v>
      </c>
      <c r="D328" s="2" t="s">
        <v>105</v>
      </c>
      <c r="E328" s="9">
        <v>254760.72376000002</v>
      </c>
      <c r="G328" s="16">
        <v>239245.90189710649</v>
      </c>
      <c r="H328" s="4"/>
      <c r="I328" s="16">
        <v>240388.58247089997</v>
      </c>
      <c r="J328" s="16">
        <f t="shared" si="80"/>
        <v>1142.6805737934774</v>
      </c>
      <c r="K328" s="17">
        <f t="shared" si="81"/>
        <v>4.7534727400449792E-3</v>
      </c>
      <c r="L328" s="17">
        <v>1.100000000000001E-2</v>
      </c>
      <c r="M328" s="4"/>
      <c r="N328" s="16">
        <v>240388.5824709</v>
      </c>
      <c r="O328" s="16">
        <f t="shared" si="82"/>
        <v>1142.6805737935065</v>
      </c>
      <c r="P328" s="17">
        <f t="shared" si="83"/>
        <v>4.7534727400450998E-3</v>
      </c>
      <c r="Q328" s="17">
        <v>1.100000000000001E-2</v>
      </c>
      <c r="R328" s="4"/>
      <c r="S328" s="18">
        <f t="shared" si="84"/>
        <v>0</v>
      </c>
      <c r="T328" s="4"/>
      <c r="U328" s="16">
        <v>239765.30215949999</v>
      </c>
      <c r="V328" s="16">
        <f t="shared" si="85"/>
        <v>519.4002623934939</v>
      </c>
      <c r="W328" s="17">
        <f t="shared" si="86"/>
        <v>2.1662861878486957E-3</v>
      </c>
      <c r="X328" s="17">
        <v>5.0000000000000044E-3</v>
      </c>
      <c r="Y328" s="4"/>
      <c r="Z328" s="16">
        <v>239765.30215949999</v>
      </c>
      <c r="AA328" s="16">
        <f t="shared" si="87"/>
        <v>519.4002623934939</v>
      </c>
      <c r="AB328" s="17">
        <f t="shared" si="88"/>
        <v>2.1662861878486957E-3</v>
      </c>
      <c r="AC328" s="17">
        <v>5.0000000000000044E-3</v>
      </c>
      <c r="AD328" s="4"/>
      <c r="AE328" s="18">
        <f t="shared" si="89"/>
        <v>0</v>
      </c>
      <c r="AF328" s="4"/>
      <c r="AG328" s="16">
        <v>240284.70241899998</v>
      </c>
      <c r="AH328" s="16">
        <f t="shared" si="90"/>
        <v>1038.800521893485</v>
      </c>
      <c r="AI328" s="17">
        <f t="shared" si="91"/>
        <v>4.3232070599403425E-3</v>
      </c>
      <c r="AJ328" s="17">
        <v>1.0000000000000009E-2</v>
      </c>
      <c r="AK328" s="4"/>
      <c r="AL328" s="16">
        <v>240284.70241900001</v>
      </c>
      <c r="AM328" s="16">
        <f t="shared" si="92"/>
        <v>1038.8005218935141</v>
      </c>
      <c r="AN328" s="17">
        <f t="shared" si="93"/>
        <v>4.3232070599404631E-3</v>
      </c>
      <c r="AO328" s="17">
        <v>1.0000000000000009E-2</v>
      </c>
      <c r="AP328" s="4"/>
      <c r="AQ328" s="18">
        <f t="shared" si="94"/>
        <v>0</v>
      </c>
      <c r="AR328" s="4"/>
      <c r="AS328" s="16">
        <v>239505.60202974998</v>
      </c>
      <c r="AT328" s="16">
        <f t="shared" si="95"/>
        <v>259.70013264348381</v>
      </c>
      <c r="AU328" s="17">
        <f t="shared" si="96"/>
        <v>1.0843175710404695E-3</v>
      </c>
      <c r="AV328" s="17">
        <v>2.5000000000000022E-3</v>
      </c>
      <c r="AW328" s="4"/>
      <c r="AX328" s="16">
        <v>239505.60202975001</v>
      </c>
      <c r="AY328" s="16">
        <f t="shared" si="97"/>
        <v>259.70013264351292</v>
      </c>
      <c r="AZ328" s="17">
        <f t="shared" si="98"/>
        <v>1.0843175710405907E-3</v>
      </c>
      <c r="BA328" s="17">
        <v>2.5000000000000022E-3</v>
      </c>
      <c r="BB328" s="4"/>
      <c r="BC328" s="18">
        <f t="shared" si="99"/>
        <v>0</v>
      </c>
      <c r="BD328" s="4"/>
    </row>
    <row r="329" spans="1:56" x14ac:dyDescent="0.3">
      <c r="A329" s="2">
        <v>8912768</v>
      </c>
      <c r="B329" s="2" t="s">
        <v>24</v>
      </c>
      <c r="C329" s="2">
        <v>8912768</v>
      </c>
      <c r="D329" s="2" t="s">
        <v>105</v>
      </c>
      <c r="E329" s="9">
        <v>696592.17994000006</v>
      </c>
      <c r="G329" s="16">
        <v>675313.23690967599</v>
      </c>
      <c r="H329" s="4"/>
      <c r="I329" s="16">
        <v>676725.7747422501</v>
      </c>
      <c r="J329" s="16">
        <f t="shared" si="80"/>
        <v>1412.537832574104</v>
      </c>
      <c r="K329" s="17">
        <f t="shared" si="81"/>
        <v>2.0873120033178998E-3</v>
      </c>
      <c r="L329" s="17">
        <v>2.5000000000000022E-3</v>
      </c>
      <c r="M329" s="4"/>
      <c r="N329" s="16">
        <v>676725.7747422501</v>
      </c>
      <c r="O329" s="16">
        <f t="shared" si="82"/>
        <v>1412.537832574104</v>
      </c>
      <c r="P329" s="17">
        <f t="shared" si="83"/>
        <v>2.0873120033178998E-3</v>
      </c>
      <c r="Q329" s="17">
        <v>2.5000000000000022E-3</v>
      </c>
      <c r="R329" s="4"/>
      <c r="S329" s="18">
        <f t="shared" si="84"/>
        <v>0</v>
      </c>
      <c r="T329" s="4"/>
      <c r="U329" s="16">
        <v>678138.31258450006</v>
      </c>
      <c r="V329" s="16">
        <f t="shared" si="85"/>
        <v>2825.0756748240674</v>
      </c>
      <c r="W329" s="17">
        <f t="shared" si="86"/>
        <v>4.165928428460597E-3</v>
      </c>
      <c r="X329" s="17">
        <v>4.9999999999999975E-3</v>
      </c>
      <c r="Y329" s="4"/>
      <c r="Z329" s="16">
        <v>678138.31258450006</v>
      </c>
      <c r="AA329" s="16">
        <f t="shared" si="87"/>
        <v>2825.0756748240674</v>
      </c>
      <c r="AB329" s="17">
        <f t="shared" si="88"/>
        <v>4.165928428460597E-3</v>
      </c>
      <c r="AC329" s="17">
        <v>4.9999999999999975E-3</v>
      </c>
      <c r="AD329" s="4"/>
      <c r="AE329" s="18">
        <f t="shared" si="89"/>
        <v>0</v>
      </c>
      <c r="AF329" s="4"/>
      <c r="AG329" s="16">
        <v>676725.7747422501</v>
      </c>
      <c r="AH329" s="16">
        <f t="shared" si="90"/>
        <v>1412.537832574104</v>
      </c>
      <c r="AI329" s="17">
        <f t="shared" si="91"/>
        <v>2.0873120033178998E-3</v>
      </c>
      <c r="AJ329" s="17">
        <v>2.5000000000000022E-3</v>
      </c>
      <c r="AK329" s="4"/>
      <c r="AL329" s="16">
        <v>676725.7747422501</v>
      </c>
      <c r="AM329" s="16">
        <f t="shared" si="92"/>
        <v>1412.537832574104</v>
      </c>
      <c r="AN329" s="17">
        <f t="shared" si="93"/>
        <v>2.0873120033178998E-3</v>
      </c>
      <c r="AO329" s="17">
        <v>2.5000000000000022E-3</v>
      </c>
      <c r="AP329" s="4"/>
      <c r="AQ329" s="18">
        <f t="shared" si="94"/>
        <v>0</v>
      </c>
      <c r="AR329" s="4"/>
      <c r="AS329" s="16">
        <v>676725.7747422501</v>
      </c>
      <c r="AT329" s="16">
        <f t="shared" si="95"/>
        <v>1412.537832574104</v>
      </c>
      <c r="AU329" s="17">
        <f t="shared" si="96"/>
        <v>2.0873120033178998E-3</v>
      </c>
      <c r="AV329" s="17">
        <v>2.5000000000000022E-3</v>
      </c>
      <c r="AW329" s="4"/>
      <c r="AX329" s="16">
        <v>676725.7747422501</v>
      </c>
      <c r="AY329" s="16">
        <f t="shared" si="97"/>
        <v>1412.537832574104</v>
      </c>
      <c r="AZ329" s="17">
        <f t="shared" si="98"/>
        <v>2.0873120033178998E-3</v>
      </c>
      <c r="BA329" s="17">
        <v>2.5000000000000022E-3</v>
      </c>
      <c r="BB329" s="4"/>
      <c r="BC329" s="18">
        <f t="shared" si="99"/>
        <v>0</v>
      </c>
      <c r="BD329" s="4"/>
    </row>
    <row r="330" spans="1:56" x14ac:dyDescent="0.3">
      <c r="A330" s="2">
        <v>8912244</v>
      </c>
      <c r="B330" s="2" t="s">
        <v>13</v>
      </c>
      <c r="C330" s="2">
        <v>8912244</v>
      </c>
      <c r="D330" s="2" t="s">
        <v>105</v>
      </c>
      <c r="E330" s="9">
        <v>802861.2366399999</v>
      </c>
      <c r="G330" s="16">
        <v>782469.43827204162</v>
      </c>
      <c r="H330" s="4"/>
      <c r="I330" s="16">
        <v>784149.86664575001</v>
      </c>
      <c r="J330" s="16">
        <f t="shared" si="80"/>
        <v>1680.4283737083897</v>
      </c>
      <c r="K330" s="17">
        <f t="shared" si="81"/>
        <v>2.1429938908190177E-3</v>
      </c>
      <c r="L330" s="17">
        <v>2.5000000000000022E-3</v>
      </c>
      <c r="M330" s="4"/>
      <c r="N330" s="16">
        <v>784149.86664575001</v>
      </c>
      <c r="O330" s="16">
        <f t="shared" si="82"/>
        <v>1680.4283737083897</v>
      </c>
      <c r="P330" s="17">
        <f t="shared" si="83"/>
        <v>2.1429938908190177E-3</v>
      </c>
      <c r="Q330" s="17">
        <v>2.5000000000000022E-3</v>
      </c>
      <c r="R330" s="4"/>
      <c r="S330" s="18">
        <f t="shared" si="84"/>
        <v>0</v>
      </c>
      <c r="T330" s="4"/>
      <c r="U330" s="16">
        <v>785830.29499149998</v>
      </c>
      <c r="V330" s="16">
        <f t="shared" si="85"/>
        <v>3360.8567194583593</v>
      </c>
      <c r="W330" s="17">
        <f t="shared" si="86"/>
        <v>4.2768225415574139E-3</v>
      </c>
      <c r="X330" s="17">
        <v>4.9999999999999975E-3</v>
      </c>
      <c r="Y330" s="4"/>
      <c r="Z330" s="16">
        <v>785830.29499150009</v>
      </c>
      <c r="AA330" s="16">
        <f t="shared" si="87"/>
        <v>3360.8567194584757</v>
      </c>
      <c r="AB330" s="17">
        <f t="shared" si="88"/>
        <v>4.2768225415575614E-3</v>
      </c>
      <c r="AC330" s="17">
        <v>4.9999999999999975E-3</v>
      </c>
      <c r="AD330" s="4"/>
      <c r="AE330" s="18">
        <f t="shared" si="89"/>
        <v>0</v>
      </c>
      <c r="AF330" s="4"/>
      <c r="AG330" s="16">
        <v>784149.86664575001</v>
      </c>
      <c r="AH330" s="16">
        <f t="shared" si="90"/>
        <v>1680.4283737083897</v>
      </c>
      <c r="AI330" s="17">
        <f t="shared" si="91"/>
        <v>2.1429938908190177E-3</v>
      </c>
      <c r="AJ330" s="17">
        <v>2.5000000000000022E-3</v>
      </c>
      <c r="AK330" s="4"/>
      <c r="AL330" s="16">
        <v>784149.86664575001</v>
      </c>
      <c r="AM330" s="16">
        <f t="shared" si="92"/>
        <v>1680.4283737083897</v>
      </c>
      <c r="AN330" s="17">
        <f t="shared" si="93"/>
        <v>2.1429938908190177E-3</v>
      </c>
      <c r="AO330" s="17">
        <v>2.5000000000000022E-3</v>
      </c>
      <c r="AP330" s="4"/>
      <c r="AQ330" s="18">
        <f t="shared" si="94"/>
        <v>0</v>
      </c>
      <c r="AR330" s="4"/>
      <c r="AS330" s="16">
        <v>784149.86664575001</v>
      </c>
      <c r="AT330" s="16">
        <f t="shared" si="95"/>
        <v>1680.4283737083897</v>
      </c>
      <c r="AU330" s="17">
        <f t="shared" si="96"/>
        <v>2.1429938908190177E-3</v>
      </c>
      <c r="AV330" s="17">
        <v>2.5000000000000022E-3</v>
      </c>
      <c r="AW330" s="4"/>
      <c r="AX330" s="16">
        <v>784149.86664575001</v>
      </c>
      <c r="AY330" s="16">
        <f t="shared" si="97"/>
        <v>1680.4283737083897</v>
      </c>
      <c r="AZ330" s="17">
        <f t="shared" si="98"/>
        <v>2.1429938908190177E-3</v>
      </c>
      <c r="BA330" s="17">
        <v>2.5000000000000022E-3</v>
      </c>
      <c r="BB330" s="4"/>
      <c r="BC330" s="18">
        <f t="shared" si="99"/>
        <v>0</v>
      </c>
      <c r="BD330" s="4"/>
    </row>
    <row r="331" spans="1:56" x14ac:dyDescent="0.3">
      <c r="A331" s="2">
        <v>8912853</v>
      </c>
      <c r="B331" s="2" t="s">
        <v>34</v>
      </c>
      <c r="C331" s="2">
        <v>8912853</v>
      </c>
      <c r="D331" s="2" t="s">
        <v>105</v>
      </c>
      <c r="E331" s="9">
        <v>432804.79863999994</v>
      </c>
      <c r="G331" s="16">
        <v>421935.96728799841</v>
      </c>
      <c r="H331" s="4"/>
      <c r="I331" s="16">
        <v>422715.06196825003</v>
      </c>
      <c r="J331" s="16">
        <f t="shared" ref="J331:J335" si="100">I331-$G331</f>
        <v>779.09468025161186</v>
      </c>
      <c r="K331" s="17">
        <f t="shared" si="81"/>
        <v>1.8430729121029744E-3</v>
      </c>
      <c r="L331" s="17">
        <v>2.5000000000000001E-3</v>
      </c>
      <c r="M331" s="4"/>
      <c r="N331" s="16">
        <v>422715.06196825003</v>
      </c>
      <c r="O331" s="16">
        <f t="shared" ref="O331:O335" si="101">N331-$G331</f>
        <v>779.09468025161186</v>
      </c>
      <c r="P331" s="17">
        <f t="shared" si="83"/>
        <v>1.8430729121029744E-3</v>
      </c>
      <c r="Q331" s="17">
        <v>2.5000000000000001E-3</v>
      </c>
      <c r="R331" s="4"/>
      <c r="S331" s="18">
        <f t="shared" si="84"/>
        <v>0</v>
      </c>
      <c r="T331" s="4"/>
      <c r="U331" s="16">
        <v>423494.15663650003</v>
      </c>
      <c r="V331" s="16">
        <f t="shared" ref="V331:V335" si="102">U331-$G331</f>
        <v>1558.189348501619</v>
      </c>
      <c r="W331" s="17">
        <f t="shared" si="86"/>
        <v>3.6793644589506527E-3</v>
      </c>
      <c r="X331" s="17">
        <v>5.0000000000000001E-3</v>
      </c>
      <c r="Y331" s="4"/>
      <c r="Z331" s="16">
        <v>423494.15663650003</v>
      </c>
      <c r="AA331" s="16">
        <f t="shared" ref="AA331:AA335" si="103">Z331-$G331</f>
        <v>1558.189348501619</v>
      </c>
      <c r="AB331" s="17">
        <f t="shared" si="88"/>
        <v>3.6793644589506527E-3</v>
      </c>
      <c r="AC331" s="17">
        <v>4.9999999999999992E-3</v>
      </c>
      <c r="AD331" s="4"/>
      <c r="AE331" s="18">
        <f t="shared" si="89"/>
        <v>0</v>
      </c>
      <c r="AF331" s="4"/>
      <c r="AG331" s="16">
        <v>422715.06196825003</v>
      </c>
      <c r="AH331" s="16">
        <f t="shared" ref="AH331:AH335" si="104">AG331-$G331</f>
        <v>779.09468025161186</v>
      </c>
      <c r="AI331" s="17">
        <f t="shared" si="91"/>
        <v>1.8430729121029744E-3</v>
      </c>
      <c r="AJ331" s="17">
        <v>2.5000000000000001E-3</v>
      </c>
      <c r="AK331" s="4"/>
      <c r="AL331" s="16">
        <v>422715.06196825003</v>
      </c>
      <c r="AM331" s="16">
        <f t="shared" ref="AM331:AM335" si="105">AL331-$G331</f>
        <v>779.09468025161186</v>
      </c>
      <c r="AN331" s="17">
        <f t="shared" si="93"/>
        <v>1.8430729121029744E-3</v>
      </c>
      <c r="AO331" s="17">
        <v>2.5000000000000001E-3</v>
      </c>
      <c r="AP331" s="4"/>
      <c r="AQ331" s="18">
        <f t="shared" si="94"/>
        <v>0</v>
      </c>
      <c r="AR331" s="4"/>
      <c r="AS331" s="16">
        <v>422715.06196825003</v>
      </c>
      <c r="AT331" s="16">
        <f t="shared" ref="AT331:AT335" si="106">AS331-$G331</f>
        <v>779.09468025161186</v>
      </c>
      <c r="AU331" s="17">
        <f t="shared" si="96"/>
        <v>1.8430729121029744E-3</v>
      </c>
      <c r="AV331" s="17">
        <v>2.5000000000000001E-3</v>
      </c>
      <c r="AW331" s="4"/>
      <c r="AX331" s="16">
        <v>422715.06196825003</v>
      </c>
      <c r="AY331" s="16">
        <f t="shared" ref="AY331:AY335" si="107">AX331-$G331</f>
        <v>779.09468025161186</v>
      </c>
      <c r="AZ331" s="17">
        <f t="shared" si="98"/>
        <v>1.8430729121029744E-3</v>
      </c>
      <c r="BA331" s="17">
        <v>2.5000000000000001E-3</v>
      </c>
      <c r="BB331" s="4"/>
      <c r="BC331" s="18">
        <f t="shared" si="99"/>
        <v>0</v>
      </c>
      <c r="BD331" s="4"/>
    </row>
    <row r="332" spans="1:56" x14ac:dyDescent="0.3">
      <c r="A332" s="2">
        <v>8912150</v>
      </c>
      <c r="B332" s="2" t="s">
        <v>6</v>
      </c>
      <c r="C332" s="2">
        <v>8912150</v>
      </c>
      <c r="D332" s="2" t="s">
        <v>105</v>
      </c>
      <c r="E332" s="9">
        <v>1289992.65644</v>
      </c>
      <c r="G332" s="16">
        <v>1245064.9249126678</v>
      </c>
      <c r="H332" s="4"/>
      <c r="I332" s="16">
        <v>1257547.3599739</v>
      </c>
      <c r="J332" s="16">
        <f t="shared" si="100"/>
        <v>12482.435061232187</v>
      </c>
      <c r="K332" s="17">
        <f t="shared" si="81"/>
        <v>9.9260158770412086E-3</v>
      </c>
      <c r="L332" s="17">
        <v>1.0999999999999999E-2</v>
      </c>
      <c r="M332" s="4"/>
      <c r="N332" s="16">
        <v>1257547.3599739</v>
      </c>
      <c r="O332" s="16">
        <f t="shared" si="101"/>
        <v>12482.435061232187</v>
      </c>
      <c r="P332" s="17">
        <f t="shared" si="83"/>
        <v>9.9260158770412086E-3</v>
      </c>
      <c r="Q332" s="17">
        <v>1.0999999999999999E-2</v>
      </c>
      <c r="R332" s="4"/>
      <c r="S332" s="18">
        <f t="shared" si="84"/>
        <v>0</v>
      </c>
      <c r="T332" s="4"/>
      <c r="U332" s="16">
        <v>1250738.7590244999</v>
      </c>
      <c r="V332" s="16">
        <f t="shared" si="102"/>
        <v>5673.8341118320823</v>
      </c>
      <c r="W332" s="17">
        <f t="shared" si="86"/>
        <v>4.5363862524395804E-3</v>
      </c>
      <c r="X332" s="17">
        <v>5.000000000000001E-3</v>
      </c>
      <c r="Y332" s="4"/>
      <c r="Z332" s="16">
        <v>1250738.7590244999</v>
      </c>
      <c r="AA332" s="16">
        <f t="shared" si="103"/>
        <v>5673.8341118320823</v>
      </c>
      <c r="AB332" s="17">
        <f t="shared" si="88"/>
        <v>4.5363862524395804E-3</v>
      </c>
      <c r="AC332" s="17">
        <v>5.000000000000001E-3</v>
      </c>
      <c r="AD332" s="4"/>
      <c r="AE332" s="18">
        <f t="shared" si="89"/>
        <v>0</v>
      </c>
      <c r="AF332" s="4"/>
      <c r="AG332" s="16">
        <v>1256412.5931489998</v>
      </c>
      <c r="AH332" s="16">
        <f t="shared" si="104"/>
        <v>11347.668236332014</v>
      </c>
      <c r="AI332" s="17">
        <f t="shared" si="91"/>
        <v>9.031800778031741E-3</v>
      </c>
      <c r="AJ332" s="17">
        <v>9.9999999999999985E-3</v>
      </c>
      <c r="AK332" s="4"/>
      <c r="AL332" s="16">
        <v>1256412.5931489998</v>
      </c>
      <c r="AM332" s="16">
        <f t="shared" si="105"/>
        <v>11347.668236332014</v>
      </c>
      <c r="AN332" s="17">
        <f t="shared" si="93"/>
        <v>9.031800778031741E-3</v>
      </c>
      <c r="AO332" s="17">
        <v>9.9999999999999985E-3</v>
      </c>
      <c r="AP332" s="4"/>
      <c r="AQ332" s="18">
        <f t="shared" si="94"/>
        <v>0</v>
      </c>
      <c r="AR332" s="4"/>
      <c r="AS332" s="16">
        <v>1247901.8419622499</v>
      </c>
      <c r="AT332" s="16">
        <f t="shared" si="106"/>
        <v>2836.9170495821163</v>
      </c>
      <c r="AU332" s="17">
        <f t="shared" si="96"/>
        <v>2.2733495169149171E-3</v>
      </c>
      <c r="AV332" s="17">
        <v>2.4999999999999988E-3</v>
      </c>
      <c r="AW332" s="4"/>
      <c r="AX332" s="16">
        <v>1247901.8419622499</v>
      </c>
      <c r="AY332" s="16">
        <f t="shared" si="107"/>
        <v>2836.9170495821163</v>
      </c>
      <c r="AZ332" s="17">
        <f t="shared" si="98"/>
        <v>2.2733495169149171E-3</v>
      </c>
      <c r="BA332" s="17">
        <v>2.4999999999999988E-3</v>
      </c>
      <c r="BB332" s="4"/>
      <c r="BC332" s="18">
        <f t="shared" si="99"/>
        <v>0</v>
      </c>
      <c r="BD332" s="4"/>
    </row>
    <row r="333" spans="1:56" x14ac:dyDescent="0.3">
      <c r="A333" s="2">
        <v>8913606</v>
      </c>
      <c r="B333" s="2" t="s">
        <v>300</v>
      </c>
      <c r="C333" s="2">
        <v>8913606</v>
      </c>
      <c r="D333" s="2" t="s">
        <v>105</v>
      </c>
      <c r="E333" s="9">
        <v>742561.91284</v>
      </c>
      <c r="G333" s="16">
        <v>735789.41220665479</v>
      </c>
      <c r="H333" s="4"/>
      <c r="I333" s="16">
        <v>737353.14048049983</v>
      </c>
      <c r="J333" s="16">
        <f t="shared" si="100"/>
        <v>1563.7282738450449</v>
      </c>
      <c r="K333" s="17">
        <f t="shared" si="81"/>
        <v>2.1207318284777814E-3</v>
      </c>
      <c r="L333" s="17">
        <v>2.5000000000000022E-3</v>
      </c>
      <c r="M333" s="4"/>
      <c r="N333" s="16">
        <v>737353.14048049995</v>
      </c>
      <c r="O333" s="16">
        <f t="shared" si="101"/>
        <v>1563.7282738451613</v>
      </c>
      <c r="P333" s="17">
        <f t="shared" si="83"/>
        <v>2.1207318284779389E-3</v>
      </c>
      <c r="Q333" s="17">
        <v>2.5000000000000022E-3</v>
      </c>
      <c r="R333" s="4"/>
      <c r="S333" s="18">
        <f t="shared" si="84"/>
        <v>0</v>
      </c>
      <c r="T333" s="4"/>
      <c r="U333" s="16">
        <v>738916.86876099987</v>
      </c>
      <c r="V333" s="16">
        <f t="shared" si="102"/>
        <v>3127.4565543450881</v>
      </c>
      <c r="W333" s="17">
        <f t="shared" si="86"/>
        <v>4.23248769457536E-3</v>
      </c>
      <c r="X333" s="17">
        <v>4.9999999999999975E-3</v>
      </c>
      <c r="Y333" s="4"/>
      <c r="Z333" s="16">
        <v>738916.86876099987</v>
      </c>
      <c r="AA333" s="16">
        <f t="shared" si="103"/>
        <v>3127.4565543450881</v>
      </c>
      <c r="AB333" s="17">
        <f t="shared" si="88"/>
        <v>4.23248769457536E-3</v>
      </c>
      <c r="AC333" s="17">
        <v>4.9999999999999975E-3</v>
      </c>
      <c r="AD333" s="4"/>
      <c r="AE333" s="18">
        <f t="shared" si="89"/>
        <v>0</v>
      </c>
      <c r="AF333" s="4"/>
      <c r="AG333" s="16">
        <v>737353.14048049983</v>
      </c>
      <c r="AH333" s="16">
        <f t="shared" si="104"/>
        <v>1563.7282738450449</v>
      </c>
      <c r="AI333" s="17">
        <f t="shared" si="91"/>
        <v>2.1207318284777814E-3</v>
      </c>
      <c r="AJ333" s="17">
        <v>2.5000000000000022E-3</v>
      </c>
      <c r="AK333" s="4"/>
      <c r="AL333" s="16">
        <v>737353.14048049995</v>
      </c>
      <c r="AM333" s="16">
        <f t="shared" si="105"/>
        <v>1563.7282738451613</v>
      </c>
      <c r="AN333" s="17">
        <f t="shared" si="93"/>
        <v>2.1207318284779389E-3</v>
      </c>
      <c r="AO333" s="17">
        <v>2.5000000000000022E-3</v>
      </c>
      <c r="AP333" s="4"/>
      <c r="AQ333" s="18">
        <f t="shared" si="94"/>
        <v>0</v>
      </c>
      <c r="AR333" s="4"/>
      <c r="AS333" s="16">
        <v>737353.14048049983</v>
      </c>
      <c r="AT333" s="16">
        <f t="shared" si="106"/>
        <v>1563.7282738450449</v>
      </c>
      <c r="AU333" s="17">
        <f t="shared" si="96"/>
        <v>2.1207318284777814E-3</v>
      </c>
      <c r="AV333" s="17">
        <v>2.5000000000000022E-3</v>
      </c>
      <c r="AW333" s="4"/>
      <c r="AX333" s="16">
        <v>737353.14048049983</v>
      </c>
      <c r="AY333" s="16">
        <f t="shared" si="107"/>
        <v>1563.7282738450449</v>
      </c>
      <c r="AZ333" s="17">
        <f t="shared" si="98"/>
        <v>2.1207318284777814E-3</v>
      </c>
      <c r="BA333" s="17">
        <v>2.5000000000000022E-3</v>
      </c>
      <c r="BB333" s="4"/>
      <c r="BC333" s="18">
        <f t="shared" si="99"/>
        <v>0</v>
      </c>
      <c r="BD333" s="4"/>
    </row>
    <row r="334" spans="1:56" x14ac:dyDescent="0.3">
      <c r="A334" s="2">
        <v>8913771</v>
      </c>
      <c r="B334" s="2" t="s">
        <v>154</v>
      </c>
      <c r="C334" s="2">
        <v>8913771</v>
      </c>
      <c r="D334" s="2" t="s">
        <v>105</v>
      </c>
      <c r="E334" s="9">
        <v>874027.42563999991</v>
      </c>
      <c r="G334" s="16">
        <v>863200.60977670038</v>
      </c>
      <c r="H334" s="4"/>
      <c r="I334" s="16">
        <v>869827.98820824409</v>
      </c>
      <c r="J334" s="16">
        <f t="shared" si="100"/>
        <v>6627.3784315437078</v>
      </c>
      <c r="K334" s="17">
        <f t="shared" si="81"/>
        <v>7.6191827825584498E-3</v>
      </c>
      <c r="L334" s="17">
        <v>8.8024389904140452E-3</v>
      </c>
      <c r="M334" s="4"/>
      <c r="N334" s="16">
        <v>867429.71571085986</v>
      </c>
      <c r="O334" s="16">
        <f t="shared" si="101"/>
        <v>4229.105934159481</v>
      </c>
      <c r="P334" s="17">
        <f t="shared" si="83"/>
        <v>4.8754450736031366E-3</v>
      </c>
      <c r="Q334" s="17">
        <v>5.6170697478259814E-3</v>
      </c>
      <c r="R334" s="4"/>
      <c r="S334" s="18">
        <f t="shared" si="84"/>
        <v>-2398.2724973842269</v>
      </c>
      <c r="T334" s="4"/>
      <c r="U334" s="16">
        <v>866965.12234899995</v>
      </c>
      <c r="V334" s="16">
        <f t="shared" si="102"/>
        <v>3764.5125722995726</v>
      </c>
      <c r="W334" s="17">
        <f t="shared" si="86"/>
        <v>4.3421730300981527E-3</v>
      </c>
      <c r="X334" s="17">
        <v>5.0000000000000001E-3</v>
      </c>
      <c r="Y334" s="4"/>
      <c r="Z334" s="16">
        <v>866965.12234900007</v>
      </c>
      <c r="AA334" s="16">
        <f t="shared" si="103"/>
        <v>3764.5125722996891</v>
      </c>
      <c r="AB334" s="17">
        <f t="shared" si="88"/>
        <v>4.3421730300982862E-3</v>
      </c>
      <c r="AC334" s="17">
        <v>5.0000000000000001E-3</v>
      </c>
      <c r="AD334" s="4"/>
      <c r="AE334" s="18">
        <f t="shared" si="89"/>
        <v>0</v>
      </c>
      <c r="AF334" s="4"/>
      <c r="AG334" s="16">
        <v>869827.98820824409</v>
      </c>
      <c r="AH334" s="16">
        <f t="shared" si="104"/>
        <v>6627.3784315437078</v>
      </c>
      <c r="AI334" s="17">
        <f t="shared" si="91"/>
        <v>7.6191827825584498E-3</v>
      </c>
      <c r="AJ334" s="17">
        <v>8.8024389904140452E-3</v>
      </c>
      <c r="AK334" s="4"/>
      <c r="AL334" s="16">
        <v>867429.71571085986</v>
      </c>
      <c r="AM334" s="16">
        <f t="shared" si="105"/>
        <v>4229.105934159481</v>
      </c>
      <c r="AN334" s="17">
        <f t="shared" si="93"/>
        <v>4.8754450736031366E-3</v>
      </c>
      <c r="AO334" s="17">
        <v>5.6170697478259814E-3</v>
      </c>
      <c r="AP334" s="4"/>
      <c r="AQ334" s="18">
        <f t="shared" si="94"/>
        <v>-2398.2724973842269</v>
      </c>
      <c r="AR334" s="4"/>
      <c r="AS334" s="16">
        <v>865082.86607450002</v>
      </c>
      <c r="AT334" s="16">
        <f t="shared" si="106"/>
        <v>1882.2562977996422</v>
      </c>
      <c r="AU334" s="17">
        <f t="shared" si="96"/>
        <v>2.1758104010784376E-3</v>
      </c>
      <c r="AV334" s="17">
        <v>2.5000000000000005E-3</v>
      </c>
      <c r="AW334" s="4"/>
      <c r="AX334" s="16">
        <v>865082.86607450002</v>
      </c>
      <c r="AY334" s="16">
        <f t="shared" si="107"/>
        <v>1882.2562977996422</v>
      </c>
      <c r="AZ334" s="17">
        <f t="shared" si="98"/>
        <v>2.1758104010784376E-3</v>
      </c>
      <c r="BA334" s="17">
        <v>2.5000000000000001E-3</v>
      </c>
      <c r="BB334" s="4"/>
      <c r="BC334" s="18">
        <f t="shared" si="99"/>
        <v>0</v>
      </c>
      <c r="BD334" s="4"/>
    </row>
    <row r="335" spans="1:56" x14ac:dyDescent="0.3">
      <c r="A335" s="2">
        <v>8913298</v>
      </c>
      <c r="B335" s="2" t="s">
        <v>283</v>
      </c>
      <c r="C335" s="2">
        <v>8913298</v>
      </c>
      <c r="D335" s="2" t="s">
        <v>105</v>
      </c>
      <c r="E335" s="9">
        <v>798903.41324000002</v>
      </c>
      <c r="G335" s="16">
        <v>789738.66045201931</v>
      </c>
      <c r="H335" s="4"/>
      <c r="I335" s="16">
        <v>791437.26190124999</v>
      </c>
      <c r="J335" s="16">
        <f t="shared" si="100"/>
        <v>1698.6014492306858</v>
      </c>
      <c r="K335" s="17">
        <f t="shared" si="81"/>
        <v>2.1462237513939866E-3</v>
      </c>
      <c r="L335" s="17">
        <v>2.4999999999999996E-3</v>
      </c>
      <c r="M335" s="4"/>
      <c r="N335" s="16">
        <v>791437.26190124999</v>
      </c>
      <c r="O335" s="16">
        <f t="shared" si="101"/>
        <v>1698.6014492306858</v>
      </c>
      <c r="P335" s="17">
        <f t="shared" si="83"/>
        <v>2.1462237513939866E-3</v>
      </c>
      <c r="Q335" s="17">
        <v>2.5000000000000005E-3</v>
      </c>
      <c r="R335" s="4"/>
      <c r="S335" s="18">
        <f t="shared" si="84"/>
        <v>0</v>
      </c>
      <c r="T335" s="4"/>
      <c r="U335" s="16">
        <v>793135.86330249999</v>
      </c>
      <c r="V335" s="16">
        <f t="shared" si="102"/>
        <v>3397.2028504806804</v>
      </c>
      <c r="W335" s="17">
        <f t="shared" si="86"/>
        <v>4.2832546196249809E-3</v>
      </c>
      <c r="X335" s="17">
        <v>5.0000000000000001E-3</v>
      </c>
      <c r="Y335" s="4"/>
      <c r="Z335" s="16">
        <v>793135.86330249999</v>
      </c>
      <c r="AA335" s="16">
        <f t="shared" si="103"/>
        <v>3397.2028504806804</v>
      </c>
      <c r="AB335" s="17">
        <f t="shared" si="88"/>
        <v>4.2832546196249809E-3</v>
      </c>
      <c r="AC335" s="17">
        <v>5.000000000000001E-3</v>
      </c>
      <c r="AD335" s="4"/>
      <c r="AE335" s="18">
        <f t="shared" si="89"/>
        <v>0</v>
      </c>
      <c r="AF335" s="4"/>
      <c r="AG335" s="16">
        <v>791437.26190124999</v>
      </c>
      <c r="AH335" s="16">
        <f t="shared" si="104"/>
        <v>1698.6014492306858</v>
      </c>
      <c r="AI335" s="17">
        <f t="shared" si="91"/>
        <v>2.1462237513939866E-3</v>
      </c>
      <c r="AJ335" s="17">
        <v>2.4999999999999996E-3</v>
      </c>
      <c r="AK335" s="4"/>
      <c r="AL335" s="16">
        <v>791437.26190124999</v>
      </c>
      <c r="AM335" s="16">
        <f t="shared" si="105"/>
        <v>1698.6014492306858</v>
      </c>
      <c r="AN335" s="17">
        <f t="shared" si="93"/>
        <v>2.1462237513939866E-3</v>
      </c>
      <c r="AO335" s="17">
        <v>2.5000000000000005E-3</v>
      </c>
      <c r="AP335" s="4"/>
      <c r="AQ335" s="18">
        <f t="shared" si="94"/>
        <v>0</v>
      </c>
      <c r="AR335" s="4"/>
      <c r="AS335" s="16">
        <v>791437.26190124999</v>
      </c>
      <c r="AT335" s="16">
        <f t="shared" si="106"/>
        <v>1698.6014492306858</v>
      </c>
      <c r="AU335" s="17">
        <f t="shared" si="96"/>
        <v>2.1462237513939866E-3</v>
      </c>
      <c r="AV335" s="17">
        <v>2.4999999999999996E-3</v>
      </c>
      <c r="AW335" s="4"/>
      <c r="AX335" s="16">
        <v>791437.26190124999</v>
      </c>
      <c r="AY335" s="16">
        <f t="shared" si="107"/>
        <v>1698.6014492306858</v>
      </c>
      <c r="AZ335" s="17">
        <f t="shared" si="98"/>
        <v>2.1462237513939866E-3</v>
      </c>
      <c r="BA335" s="17">
        <v>2.5000000000000005E-3</v>
      </c>
      <c r="BB335" s="4"/>
      <c r="BC335" s="18">
        <f t="shared" si="99"/>
        <v>0</v>
      </c>
      <c r="BD335" s="4"/>
    </row>
  </sheetData>
  <sortState ref="A10:BB334">
    <sortCondition ref="B10:B334"/>
  </sortState>
  <mergeCells count="4">
    <mergeCell ref="S1:S9"/>
    <mergeCell ref="AE1:AE9"/>
    <mergeCell ref="AQ1:AQ9"/>
    <mergeCell ref="BC1:BC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29"/>
  <sheetViews>
    <sheetView zoomScale="90" zoomScaleNormal="9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6" sqref="A6"/>
    </sheetView>
  </sheetViews>
  <sheetFormatPr defaultColWidth="9.109375" defaultRowHeight="13.2" x14ac:dyDescent="0.25"/>
  <cols>
    <col min="1" max="1" width="9.109375" style="34"/>
    <col min="2" max="2" width="51.88671875" style="34" customWidth="1"/>
    <col min="3" max="3" width="9.109375" style="34"/>
    <col min="4" max="4" width="20.33203125" style="34" customWidth="1"/>
    <col min="5" max="5" width="1" style="44" customWidth="1"/>
    <col min="6" max="6" width="12.6640625" style="34" customWidth="1"/>
    <col min="7" max="7" width="1" style="34" customWidth="1"/>
    <col min="8" max="8" width="15.44140625" style="34" customWidth="1"/>
    <col min="9" max="9" width="11.5546875" style="34" customWidth="1"/>
    <col min="10" max="10" width="10.88671875" style="34" customWidth="1"/>
    <col min="11" max="11" width="1" style="34" customWidth="1"/>
    <col min="12" max="12" width="15.44140625" style="34" customWidth="1"/>
    <col min="13" max="13" width="11.5546875" style="34" customWidth="1"/>
    <col min="14" max="14" width="10.88671875" style="34" customWidth="1"/>
    <col min="15" max="15" width="1" style="34" customWidth="1"/>
    <col min="16" max="16" width="15.44140625" style="34" customWidth="1"/>
    <col min="17" max="17" width="11.5546875" style="34" customWidth="1"/>
    <col min="18" max="18" width="10.6640625" style="34" customWidth="1"/>
    <col min="19" max="19" width="1" style="34" customWidth="1"/>
    <col min="20" max="20" width="15.44140625" style="34" customWidth="1"/>
    <col min="21" max="21" width="11.5546875" style="34" customWidth="1"/>
    <col min="22" max="22" width="10.88671875" style="34" customWidth="1"/>
    <col min="23" max="23" width="1" style="34" customWidth="1"/>
    <col min="24" max="24" width="15.44140625" style="34" customWidth="1"/>
    <col min="25" max="25" width="11.5546875" style="34" customWidth="1"/>
    <col min="26" max="26" width="10.6640625" style="34" customWidth="1"/>
    <col min="27" max="27" width="1" style="34" customWidth="1"/>
    <col min="28" max="28" width="15.44140625" style="34" customWidth="1"/>
    <col min="29" max="29" width="11.5546875" style="34" customWidth="1"/>
    <col min="30" max="30" width="10.88671875" style="34" customWidth="1"/>
    <col min="31" max="31" width="1" style="34" customWidth="1"/>
    <col min="32" max="32" width="15.44140625" style="34" customWidth="1"/>
    <col min="33" max="33" width="11.5546875" style="34" customWidth="1"/>
    <col min="34" max="34" width="10.6640625" style="34" customWidth="1"/>
    <col min="35" max="35" width="1" style="34" customWidth="1"/>
    <col min="36" max="36" width="15.44140625" style="34" customWidth="1"/>
    <col min="37" max="37" width="11.5546875" style="34" customWidth="1"/>
    <col min="38" max="38" width="10.88671875" style="34" customWidth="1"/>
    <col min="39" max="39" width="1" style="34" customWidth="1"/>
    <col min="40" max="16384" width="9.109375" style="34"/>
  </cols>
  <sheetData>
    <row r="1" spans="1:39" ht="12.75" customHeight="1" x14ac:dyDescent="0.25">
      <c r="F1" s="36"/>
      <c r="G1" s="35"/>
      <c r="H1" s="46"/>
      <c r="I1" s="36"/>
      <c r="K1" s="35"/>
      <c r="L1" s="46"/>
      <c r="M1" s="36"/>
      <c r="O1" s="35"/>
      <c r="P1" s="46"/>
      <c r="Q1" s="36"/>
      <c r="S1" s="35"/>
      <c r="T1" s="46"/>
      <c r="U1" s="36"/>
      <c r="W1" s="35"/>
      <c r="X1" s="46"/>
      <c r="Y1" s="36"/>
      <c r="AA1" s="35"/>
      <c r="AB1" s="46"/>
      <c r="AC1" s="36"/>
      <c r="AE1" s="35"/>
      <c r="AF1" s="46"/>
      <c r="AG1" s="36"/>
      <c r="AI1" s="35"/>
      <c r="AJ1" s="46"/>
      <c r="AK1" s="36"/>
      <c r="AM1" s="35"/>
    </row>
    <row r="2" spans="1:39" ht="12.75" customHeight="1" x14ac:dyDescent="0.25">
      <c r="F2" s="36"/>
      <c r="G2" s="35"/>
      <c r="H2" s="135" t="s">
        <v>359</v>
      </c>
      <c r="I2" s="135"/>
      <c r="J2" s="135"/>
      <c r="K2" s="35"/>
      <c r="L2" s="135" t="s">
        <v>360</v>
      </c>
      <c r="M2" s="135"/>
      <c r="N2" s="135"/>
      <c r="O2" s="35"/>
      <c r="P2" s="135" t="s">
        <v>361</v>
      </c>
      <c r="Q2" s="135"/>
      <c r="R2" s="135"/>
      <c r="S2" s="35"/>
      <c r="T2" s="135" t="s">
        <v>362</v>
      </c>
      <c r="U2" s="135"/>
      <c r="V2" s="135"/>
      <c r="W2" s="35"/>
      <c r="X2" s="135" t="s">
        <v>363</v>
      </c>
      <c r="Y2" s="135"/>
      <c r="Z2" s="135"/>
      <c r="AA2" s="35"/>
      <c r="AB2" s="135" t="s">
        <v>364</v>
      </c>
      <c r="AC2" s="135"/>
      <c r="AD2" s="135"/>
      <c r="AE2" s="35"/>
      <c r="AF2" s="135" t="s">
        <v>365</v>
      </c>
      <c r="AG2" s="135"/>
      <c r="AH2" s="135"/>
      <c r="AI2" s="35"/>
      <c r="AJ2" s="135" t="s">
        <v>366</v>
      </c>
      <c r="AK2" s="135"/>
      <c r="AL2" s="135"/>
      <c r="AM2" s="35"/>
    </row>
    <row r="3" spans="1:39" ht="45" customHeight="1" x14ac:dyDescent="0.25">
      <c r="F3" s="46"/>
      <c r="G3" s="35"/>
      <c r="H3" s="134" t="s">
        <v>369</v>
      </c>
      <c r="I3" s="134"/>
      <c r="J3" s="134"/>
      <c r="K3" s="35"/>
      <c r="L3" s="134" t="s">
        <v>369</v>
      </c>
      <c r="M3" s="134"/>
      <c r="N3" s="134"/>
      <c r="O3" s="35"/>
      <c r="P3" s="134" t="s">
        <v>370</v>
      </c>
      <c r="Q3" s="134"/>
      <c r="R3" s="134"/>
      <c r="S3" s="35"/>
      <c r="T3" s="134" t="s">
        <v>370</v>
      </c>
      <c r="U3" s="134"/>
      <c r="V3" s="134"/>
      <c r="W3" s="35"/>
      <c r="X3" s="134" t="s">
        <v>371</v>
      </c>
      <c r="Y3" s="134"/>
      <c r="Z3" s="134"/>
      <c r="AA3" s="35"/>
      <c r="AB3" s="134" t="s">
        <v>371</v>
      </c>
      <c r="AC3" s="134"/>
      <c r="AD3" s="134"/>
      <c r="AE3" s="35"/>
      <c r="AF3" s="134" t="s">
        <v>372</v>
      </c>
      <c r="AG3" s="134"/>
      <c r="AH3" s="134"/>
      <c r="AI3" s="35"/>
      <c r="AJ3" s="134" t="s">
        <v>372</v>
      </c>
      <c r="AK3" s="134"/>
      <c r="AL3" s="134"/>
      <c r="AM3" s="35"/>
    </row>
    <row r="4" spans="1:39" ht="72.75" customHeight="1" x14ac:dyDescent="0.25">
      <c r="D4" s="34" t="s">
        <v>155</v>
      </c>
      <c r="F4" s="47" t="s">
        <v>368</v>
      </c>
      <c r="G4" s="35"/>
      <c r="H4" s="48"/>
      <c r="J4" s="34" t="s">
        <v>349</v>
      </c>
      <c r="K4" s="35"/>
      <c r="L4" s="48"/>
      <c r="N4" s="34" t="s">
        <v>349</v>
      </c>
      <c r="O4" s="35"/>
      <c r="P4" s="48"/>
      <c r="R4" s="34" t="s">
        <v>349</v>
      </c>
      <c r="S4" s="35"/>
      <c r="T4" s="48"/>
      <c r="V4" s="34" t="s">
        <v>349</v>
      </c>
      <c r="W4" s="35"/>
      <c r="X4" s="48"/>
      <c r="Z4" s="34" t="s">
        <v>349</v>
      </c>
      <c r="AA4" s="35"/>
      <c r="AB4" s="48"/>
      <c r="AD4" s="34" t="s">
        <v>349</v>
      </c>
      <c r="AE4" s="35"/>
      <c r="AF4" s="48"/>
      <c r="AH4" s="34" t="s">
        <v>349</v>
      </c>
      <c r="AI4" s="35"/>
      <c r="AJ4" s="48"/>
      <c r="AL4" s="34" t="s">
        <v>349</v>
      </c>
      <c r="AM4" s="35"/>
    </row>
    <row r="5" spans="1:39" ht="12.75" customHeight="1" x14ac:dyDescent="0.25">
      <c r="A5" s="34">
        <v>8912000</v>
      </c>
      <c r="B5" s="34" t="s">
        <v>184</v>
      </c>
      <c r="C5" s="34">
        <v>8912000</v>
      </c>
      <c r="D5" s="34" t="s">
        <v>105</v>
      </c>
      <c r="F5" s="37">
        <v>1671904.8096970923</v>
      </c>
      <c r="G5" s="35"/>
      <c r="H5" s="37">
        <v>1675808.8264742498</v>
      </c>
      <c r="I5" s="37">
        <f t="shared" ref="I5:I68" si="0">H5-$F5</f>
        <v>3904.0167771575507</v>
      </c>
      <c r="J5" s="38">
        <f t="shared" ref="J5:J68" si="1">(H5-$F5)/H5</f>
        <v>2.329631349043106E-3</v>
      </c>
      <c r="K5" s="35"/>
      <c r="L5" s="37">
        <v>1675808.8264742498</v>
      </c>
      <c r="M5" s="37">
        <f t="shared" ref="M5:M68" si="2">L5-$F5</f>
        <v>3904.0167771575507</v>
      </c>
      <c r="N5" s="38">
        <f t="shared" ref="N5:N68" si="3">(L5-$F5)/L5</f>
        <v>2.329631349043106E-3</v>
      </c>
      <c r="O5" s="35"/>
      <c r="P5" s="37">
        <v>1679712.8432484998</v>
      </c>
      <c r="Q5" s="37">
        <f t="shared" ref="Q5:Q68" si="4">P5-$F5</f>
        <v>7808.0335514075123</v>
      </c>
      <c r="R5" s="38">
        <f t="shared" ref="R5:R68" si="5">(P5-$F5)/P5</f>
        <v>4.6484335598143533E-3</v>
      </c>
      <c r="S5" s="35"/>
      <c r="T5" s="37">
        <v>1679712.8432484998</v>
      </c>
      <c r="U5" s="37">
        <f t="shared" ref="U5:U68" si="6">T5-$F5</f>
        <v>7808.0335514075123</v>
      </c>
      <c r="V5" s="38">
        <f t="shared" ref="V5:V68" si="7">(T5-$F5)/T5</f>
        <v>4.6484335598143533E-3</v>
      </c>
      <c r="W5" s="35"/>
      <c r="X5" s="37">
        <v>1675808.8264742498</v>
      </c>
      <c r="Y5" s="37">
        <f t="shared" ref="Y5:Y68" si="8">X5-$F5</f>
        <v>3904.0167771575507</v>
      </c>
      <c r="Z5" s="38">
        <f t="shared" ref="Z5:Z68" si="9">(X5-$F5)/X5</f>
        <v>2.329631349043106E-3</v>
      </c>
      <c r="AA5" s="35"/>
      <c r="AB5" s="37">
        <v>1675808.8264742498</v>
      </c>
      <c r="AC5" s="37">
        <f t="shared" ref="AC5:AC68" si="10">AB5-$F5</f>
        <v>3904.0167771575507</v>
      </c>
      <c r="AD5" s="38">
        <f t="shared" ref="AD5:AD68" si="11">(AB5-$F5)/AB5</f>
        <v>2.329631349043106E-3</v>
      </c>
      <c r="AE5" s="35"/>
      <c r="AF5" s="37">
        <v>1675808.8264742498</v>
      </c>
      <c r="AG5" s="37">
        <f t="shared" ref="AG5:AG68" si="12">AF5-$F5</f>
        <v>3904.0167771575507</v>
      </c>
      <c r="AH5" s="38">
        <f t="shared" ref="AH5:AH68" si="13">(AF5-$F5)/AF5</f>
        <v>2.329631349043106E-3</v>
      </c>
      <c r="AI5" s="35"/>
      <c r="AJ5" s="37">
        <v>1675808.8264742498</v>
      </c>
      <c r="AK5" s="37">
        <f t="shared" ref="AK5:AK68" si="14">AJ5-$F5</f>
        <v>3904.0167771575507</v>
      </c>
      <c r="AL5" s="38">
        <f t="shared" ref="AL5:AL68" si="15">(AJ5-$F5)/AJ5</f>
        <v>2.329631349043106E-3</v>
      </c>
      <c r="AM5" s="35"/>
    </row>
    <row r="6" spans="1:39" ht="12.75" customHeight="1" x14ac:dyDescent="0.25">
      <c r="A6" s="34">
        <v>8912002</v>
      </c>
      <c r="B6" s="34" t="s">
        <v>0</v>
      </c>
      <c r="C6" s="34">
        <v>8912002</v>
      </c>
      <c r="D6" s="34" t="s">
        <v>105</v>
      </c>
      <c r="F6" s="37">
        <v>1518180.1630190685</v>
      </c>
      <c r="G6" s="35"/>
      <c r="H6" s="37">
        <v>1526222.8712240923</v>
      </c>
      <c r="I6" s="37">
        <f t="shared" si="0"/>
        <v>8042.7082050237805</v>
      </c>
      <c r="J6" s="38">
        <f t="shared" si="1"/>
        <v>5.2696813530079024E-3</v>
      </c>
      <c r="K6" s="35"/>
      <c r="L6" s="37">
        <v>1521699.8681574999</v>
      </c>
      <c r="M6" s="37">
        <f t="shared" si="2"/>
        <v>3519.7051384313963</v>
      </c>
      <c r="N6" s="38">
        <f t="shared" si="3"/>
        <v>2.3130087687351351E-3</v>
      </c>
      <c r="O6" s="35"/>
      <c r="P6" s="37">
        <v>1525219.5733149999</v>
      </c>
      <c r="Q6" s="37">
        <f t="shared" si="4"/>
        <v>7039.4102959313896</v>
      </c>
      <c r="R6" s="38">
        <f t="shared" si="5"/>
        <v>4.615342222911243E-3</v>
      </c>
      <c r="S6" s="35"/>
      <c r="T6" s="37">
        <v>1525219.5733149999</v>
      </c>
      <c r="U6" s="37">
        <f t="shared" si="6"/>
        <v>7039.4102959313896</v>
      </c>
      <c r="V6" s="38">
        <f t="shared" si="7"/>
        <v>4.615342222911243E-3</v>
      </c>
      <c r="W6" s="35"/>
      <c r="X6" s="37">
        <v>1526222.8712240923</v>
      </c>
      <c r="Y6" s="37">
        <f t="shared" si="8"/>
        <v>8042.7082050237805</v>
      </c>
      <c r="Z6" s="38">
        <f t="shared" si="9"/>
        <v>5.2696813530079024E-3</v>
      </c>
      <c r="AA6" s="35"/>
      <c r="AB6" s="37">
        <v>1521699.8681574999</v>
      </c>
      <c r="AC6" s="37">
        <f t="shared" si="10"/>
        <v>3519.7051384313963</v>
      </c>
      <c r="AD6" s="38">
        <f t="shared" si="11"/>
        <v>2.3130087687351351E-3</v>
      </c>
      <c r="AE6" s="35"/>
      <c r="AF6" s="37">
        <v>1521699.8681574999</v>
      </c>
      <c r="AG6" s="37">
        <f t="shared" si="12"/>
        <v>3519.7051384313963</v>
      </c>
      <c r="AH6" s="38">
        <f t="shared" si="13"/>
        <v>2.3130087687351351E-3</v>
      </c>
      <c r="AI6" s="35"/>
      <c r="AJ6" s="37">
        <v>1521699.8681574999</v>
      </c>
      <c r="AK6" s="37">
        <f t="shared" si="14"/>
        <v>3519.7051384313963</v>
      </c>
      <c r="AL6" s="38">
        <f t="shared" si="15"/>
        <v>2.3130087687351351E-3</v>
      </c>
      <c r="AM6" s="35"/>
    </row>
    <row r="7" spans="1:39" ht="12.75" customHeight="1" x14ac:dyDescent="0.25">
      <c r="A7" s="34">
        <v>8912003</v>
      </c>
      <c r="B7" s="34" t="s">
        <v>62</v>
      </c>
      <c r="C7" s="34">
        <v>8912003</v>
      </c>
      <c r="D7" s="34" t="s">
        <v>105</v>
      </c>
      <c r="F7" s="37">
        <v>967815.36198874237</v>
      </c>
      <c r="G7" s="35"/>
      <c r="H7" s="37">
        <v>969959.15515500004</v>
      </c>
      <c r="I7" s="37">
        <f t="shared" si="0"/>
        <v>2143.7931662576739</v>
      </c>
      <c r="J7" s="38">
        <f t="shared" si="1"/>
        <v>2.2101891145252343E-3</v>
      </c>
      <c r="K7" s="35"/>
      <c r="L7" s="37">
        <v>969959.15515500004</v>
      </c>
      <c r="M7" s="37">
        <f t="shared" si="2"/>
        <v>2143.7931662576739</v>
      </c>
      <c r="N7" s="38">
        <f t="shared" si="3"/>
        <v>2.2101891145252343E-3</v>
      </c>
      <c r="O7" s="35"/>
      <c r="P7" s="37">
        <v>972102.94831000001</v>
      </c>
      <c r="Q7" s="37">
        <f t="shared" si="4"/>
        <v>4287.5863212576369</v>
      </c>
      <c r="R7" s="38">
        <f t="shared" si="5"/>
        <v>4.410629891321286E-3</v>
      </c>
      <c r="S7" s="35"/>
      <c r="T7" s="37">
        <v>972102.94831000012</v>
      </c>
      <c r="U7" s="37">
        <f t="shared" si="6"/>
        <v>4287.5863212577533</v>
      </c>
      <c r="V7" s="38">
        <f t="shared" si="7"/>
        <v>4.4106298913214048E-3</v>
      </c>
      <c r="W7" s="35"/>
      <c r="X7" s="37">
        <v>969959.15515500004</v>
      </c>
      <c r="Y7" s="37">
        <f t="shared" si="8"/>
        <v>2143.7931662576739</v>
      </c>
      <c r="Z7" s="38">
        <f t="shared" si="9"/>
        <v>2.2101891145252343E-3</v>
      </c>
      <c r="AA7" s="35"/>
      <c r="AB7" s="37">
        <v>969959.15515500004</v>
      </c>
      <c r="AC7" s="37">
        <f t="shared" si="10"/>
        <v>2143.7931662576739</v>
      </c>
      <c r="AD7" s="38">
        <f t="shared" si="11"/>
        <v>2.2101891145252343E-3</v>
      </c>
      <c r="AE7" s="35"/>
      <c r="AF7" s="37">
        <v>969959.15515500004</v>
      </c>
      <c r="AG7" s="37">
        <f t="shared" si="12"/>
        <v>2143.7931662576739</v>
      </c>
      <c r="AH7" s="38">
        <f t="shared" si="13"/>
        <v>2.2101891145252343E-3</v>
      </c>
      <c r="AI7" s="35"/>
      <c r="AJ7" s="37">
        <v>969959.15515500004</v>
      </c>
      <c r="AK7" s="37">
        <f t="shared" si="14"/>
        <v>2143.7931662576739</v>
      </c>
      <c r="AL7" s="38">
        <f t="shared" si="15"/>
        <v>2.2101891145252343E-3</v>
      </c>
      <c r="AM7" s="35"/>
    </row>
    <row r="8" spans="1:39" ht="12.75" customHeight="1" x14ac:dyDescent="0.25">
      <c r="A8" s="34">
        <v>8912006</v>
      </c>
      <c r="B8" s="34" t="s">
        <v>185</v>
      </c>
      <c r="C8" s="34">
        <v>8912006</v>
      </c>
      <c r="D8" s="34" t="s">
        <v>105</v>
      </c>
      <c r="F8" s="37">
        <v>979649.82835525135</v>
      </c>
      <c r="G8" s="35"/>
      <c r="H8" s="37">
        <v>981823.20772099996</v>
      </c>
      <c r="I8" s="37">
        <f t="shared" si="0"/>
        <v>2173.3793657486094</v>
      </c>
      <c r="J8" s="38">
        <f t="shared" si="1"/>
        <v>2.2136158003368445E-3</v>
      </c>
      <c r="K8" s="35"/>
      <c r="L8" s="37">
        <v>981823.20772099996</v>
      </c>
      <c r="M8" s="37">
        <f t="shared" si="2"/>
        <v>2173.3793657486094</v>
      </c>
      <c r="N8" s="38">
        <f t="shared" si="3"/>
        <v>2.2136158003368445E-3</v>
      </c>
      <c r="O8" s="35"/>
      <c r="P8" s="37">
        <v>983996.58704200003</v>
      </c>
      <c r="Q8" s="37">
        <f t="shared" si="4"/>
        <v>4346.7586867486825</v>
      </c>
      <c r="R8" s="38">
        <f t="shared" si="5"/>
        <v>4.4174530115145098E-3</v>
      </c>
      <c r="S8" s="35"/>
      <c r="T8" s="37">
        <v>983996.58704200003</v>
      </c>
      <c r="U8" s="37">
        <f t="shared" si="6"/>
        <v>4346.7586867486825</v>
      </c>
      <c r="V8" s="38">
        <f t="shared" si="7"/>
        <v>4.4174530115145098E-3</v>
      </c>
      <c r="W8" s="35"/>
      <c r="X8" s="37">
        <v>981823.20772099996</v>
      </c>
      <c r="Y8" s="37">
        <f t="shared" si="8"/>
        <v>2173.3793657486094</v>
      </c>
      <c r="Z8" s="38">
        <f t="shared" si="9"/>
        <v>2.2136158003368445E-3</v>
      </c>
      <c r="AA8" s="35"/>
      <c r="AB8" s="37">
        <v>981823.20772099996</v>
      </c>
      <c r="AC8" s="37">
        <f t="shared" si="10"/>
        <v>2173.3793657486094</v>
      </c>
      <c r="AD8" s="38">
        <f t="shared" si="11"/>
        <v>2.2136158003368445E-3</v>
      </c>
      <c r="AE8" s="35"/>
      <c r="AF8" s="37">
        <v>981823.20772100007</v>
      </c>
      <c r="AG8" s="37">
        <f t="shared" si="12"/>
        <v>2173.3793657487258</v>
      </c>
      <c r="AH8" s="38">
        <f t="shared" si="13"/>
        <v>2.2136158003369629E-3</v>
      </c>
      <c r="AI8" s="35"/>
      <c r="AJ8" s="37">
        <v>981823.20772100007</v>
      </c>
      <c r="AK8" s="37">
        <f t="shared" si="14"/>
        <v>2173.3793657487258</v>
      </c>
      <c r="AL8" s="38">
        <f t="shared" si="15"/>
        <v>2.2136158003369629E-3</v>
      </c>
      <c r="AM8" s="35"/>
    </row>
    <row r="9" spans="1:39" x14ac:dyDescent="0.25">
      <c r="A9" s="34">
        <v>8912008</v>
      </c>
      <c r="B9" s="34" t="s">
        <v>64</v>
      </c>
      <c r="C9" s="34">
        <v>8912008</v>
      </c>
      <c r="D9" s="34" t="s">
        <v>105</v>
      </c>
      <c r="F9" s="37">
        <v>870034.43918225227</v>
      </c>
      <c r="G9" s="35"/>
      <c r="H9" s="37">
        <v>871933.78004800004</v>
      </c>
      <c r="I9" s="37">
        <f t="shared" si="0"/>
        <v>1899.3408657477703</v>
      </c>
      <c r="J9" s="38">
        <f t="shared" si="1"/>
        <v>2.178308616100653E-3</v>
      </c>
      <c r="K9" s="35"/>
      <c r="L9" s="37">
        <v>871933.78004800016</v>
      </c>
      <c r="M9" s="37">
        <f t="shared" si="2"/>
        <v>1899.3408657478867</v>
      </c>
      <c r="N9" s="38">
        <f t="shared" si="3"/>
        <v>2.1783086161007866E-3</v>
      </c>
      <c r="O9" s="35"/>
      <c r="P9" s="37">
        <v>873833.12089600007</v>
      </c>
      <c r="Q9" s="37">
        <f t="shared" si="4"/>
        <v>3798.6817137477919</v>
      </c>
      <c r="R9" s="38">
        <f t="shared" si="5"/>
        <v>4.3471477824653148E-3</v>
      </c>
      <c r="S9" s="35"/>
      <c r="T9" s="37">
        <v>873833.12089600018</v>
      </c>
      <c r="U9" s="37">
        <f t="shared" si="6"/>
        <v>3798.6817137479084</v>
      </c>
      <c r="V9" s="38">
        <f t="shared" si="7"/>
        <v>4.3471477824654475E-3</v>
      </c>
      <c r="W9" s="35"/>
      <c r="X9" s="37">
        <v>871933.78004800004</v>
      </c>
      <c r="Y9" s="37">
        <f t="shared" si="8"/>
        <v>1899.3408657477703</v>
      </c>
      <c r="Z9" s="38">
        <f t="shared" si="9"/>
        <v>2.178308616100653E-3</v>
      </c>
      <c r="AA9" s="35"/>
      <c r="AB9" s="37">
        <v>871933.78004800016</v>
      </c>
      <c r="AC9" s="37">
        <f t="shared" si="10"/>
        <v>1899.3408657478867</v>
      </c>
      <c r="AD9" s="38">
        <f t="shared" si="11"/>
        <v>2.1783086161007866E-3</v>
      </c>
      <c r="AE9" s="35"/>
      <c r="AF9" s="37">
        <v>871933.78004800004</v>
      </c>
      <c r="AG9" s="37">
        <f t="shared" si="12"/>
        <v>1899.3408657477703</v>
      </c>
      <c r="AH9" s="38">
        <f t="shared" si="13"/>
        <v>2.178308616100653E-3</v>
      </c>
      <c r="AI9" s="35"/>
      <c r="AJ9" s="37">
        <v>871933.78004800016</v>
      </c>
      <c r="AK9" s="37">
        <f t="shared" si="14"/>
        <v>1899.3408657478867</v>
      </c>
      <c r="AL9" s="38">
        <f t="shared" si="15"/>
        <v>2.1783086161007866E-3</v>
      </c>
      <c r="AM9" s="35"/>
    </row>
    <row r="10" spans="1:39" x14ac:dyDescent="0.25">
      <c r="A10" s="34">
        <v>8912009</v>
      </c>
      <c r="B10" s="34" t="s">
        <v>156</v>
      </c>
      <c r="C10" s="34">
        <v>8912009</v>
      </c>
      <c r="D10" s="34" t="s">
        <v>105</v>
      </c>
      <c r="F10" s="37">
        <v>1485979.6626014868</v>
      </c>
      <c r="G10" s="35"/>
      <c r="H10" s="37">
        <v>1499140.7749436623</v>
      </c>
      <c r="I10" s="37">
        <f t="shared" si="0"/>
        <v>13161.112342175562</v>
      </c>
      <c r="J10" s="38">
        <f t="shared" si="1"/>
        <v>8.7791037120380881E-3</v>
      </c>
      <c r="K10" s="35"/>
      <c r="L10" s="37">
        <v>1494395.6995678646</v>
      </c>
      <c r="M10" s="37">
        <f t="shared" si="2"/>
        <v>8416.0369663778692</v>
      </c>
      <c r="N10" s="38">
        <f t="shared" si="3"/>
        <v>5.6317325918506991E-3</v>
      </c>
      <c r="O10" s="35"/>
      <c r="P10" s="37">
        <v>1492858.0704130002</v>
      </c>
      <c r="Q10" s="37">
        <f t="shared" si="4"/>
        <v>6878.4078115134034</v>
      </c>
      <c r="R10" s="38">
        <f t="shared" si="5"/>
        <v>4.6075430396477594E-3</v>
      </c>
      <c r="S10" s="35"/>
      <c r="T10" s="37">
        <v>1492858.0704130002</v>
      </c>
      <c r="U10" s="37">
        <f t="shared" si="6"/>
        <v>6878.4078115134034</v>
      </c>
      <c r="V10" s="38">
        <f t="shared" si="7"/>
        <v>4.6075430396477594E-3</v>
      </c>
      <c r="W10" s="35"/>
      <c r="X10" s="37">
        <v>1499140.7749436623</v>
      </c>
      <c r="Y10" s="37">
        <f t="shared" si="8"/>
        <v>13161.112342175562</v>
      </c>
      <c r="Z10" s="38">
        <f t="shared" si="9"/>
        <v>8.7791037120380881E-3</v>
      </c>
      <c r="AA10" s="35"/>
      <c r="AB10" s="37">
        <v>1494395.6995678646</v>
      </c>
      <c r="AC10" s="37">
        <f t="shared" si="10"/>
        <v>8416.0369663778692</v>
      </c>
      <c r="AD10" s="38">
        <f t="shared" si="11"/>
        <v>5.6317325918506991E-3</v>
      </c>
      <c r="AE10" s="35"/>
      <c r="AF10" s="37">
        <v>1489418.8665065002</v>
      </c>
      <c r="AG10" s="37">
        <f t="shared" si="12"/>
        <v>3439.2039050133899</v>
      </c>
      <c r="AH10" s="38">
        <f t="shared" si="13"/>
        <v>2.3090911377268903E-3</v>
      </c>
      <c r="AI10" s="35"/>
      <c r="AJ10" s="37">
        <v>1489418.8665065002</v>
      </c>
      <c r="AK10" s="37">
        <f t="shared" si="14"/>
        <v>3439.2039050133899</v>
      </c>
      <c r="AL10" s="38">
        <f t="shared" si="15"/>
        <v>2.3090911377268903E-3</v>
      </c>
      <c r="AM10" s="35"/>
    </row>
    <row r="11" spans="1:39" x14ac:dyDescent="0.25">
      <c r="A11" s="34">
        <v>8912010</v>
      </c>
      <c r="B11" s="34" t="s">
        <v>186</v>
      </c>
      <c r="C11" s="34">
        <v>8912010</v>
      </c>
      <c r="D11" s="34" t="s">
        <v>105</v>
      </c>
      <c r="F11" s="37">
        <v>893344.37983567023</v>
      </c>
      <c r="G11" s="35"/>
      <c r="H11" s="37">
        <v>895301.99549949996</v>
      </c>
      <c r="I11" s="37">
        <f t="shared" si="0"/>
        <v>1957.6156638297252</v>
      </c>
      <c r="J11" s="38">
        <f t="shared" si="1"/>
        <v>2.1865422769861555E-3</v>
      </c>
      <c r="K11" s="35"/>
      <c r="L11" s="37">
        <v>895301.99549950007</v>
      </c>
      <c r="M11" s="37">
        <f t="shared" si="2"/>
        <v>1957.6156638298417</v>
      </c>
      <c r="N11" s="38">
        <f t="shared" si="3"/>
        <v>2.1865422769862851E-3</v>
      </c>
      <c r="O11" s="35"/>
      <c r="P11" s="37">
        <v>897259.61119900004</v>
      </c>
      <c r="Q11" s="37">
        <f t="shared" si="4"/>
        <v>3915.2313633298036</v>
      </c>
      <c r="R11" s="38">
        <f t="shared" si="5"/>
        <v>4.3635435212534693E-3</v>
      </c>
      <c r="S11" s="35"/>
      <c r="T11" s="37">
        <v>897259.61119900004</v>
      </c>
      <c r="U11" s="37">
        <f t="shared" si="6"/>
        <v>3915.2313633298036</v>
      </c>
      <c r="V11" s="38">
        <f t="shared" si="7"/>
        <v>4.3635435212534693E-3</v>
      </c>
      <c r="W11" s="35"/>
      <c r="X11" s="37">
        <v>895301.99549949996</v>
      </c>
      <c r="Y11" s="37">
        <f t="shared" si="8"/>
        <v>1957.6156638297252</v>
      </c>
      <c r="Z11" s="38">
        <f t="shared" si="9"/>
        <v>2.1865422769861555E-3</v>
      </c>
      <c r="AA11" s="35"/>
      <c r="AB11" s="37">
        <v>895301.99549950007</v>
      </c>
      <c r="AC11" s="37">
        <f t="shared" si="10"/>
        <v>1957.6156638298417</v>
      </c>
      <c r="AD11" s="38">
        <f t="shared" si="11"/>
        <v>2.1865422769862851E-3</v>
      </c>
      <c r="AE11" s="35"/>
      <c r="AF11" s="37">
        <v>895301.99549949996</v>
      </c>
      <c r="AG11" s="37">
        <f t="shared" si="12"/>
        <v>1957.6156638297252</v>
      </c>
      <c r="AH11" s="38">
        <f t="shared" si="13"/>
        <v>2.1865422769861555E-3</v>
      </c>
      <c r="AI11" s="35"/>
      <c r="AJ11" s="37">
        <v>895301.99549950007</v>
      </c>
      <c r="AK11" s="37">
        <f t="shared" si="14"/>
        <v>1957.6156638298417</v>
      </c>
      <c r="AL11" s="38">
        <f t="shared" si="15"/>
        <v>2.1865422769862851E-3</v>
      </c>
      <c r="AM11" s="35"/>
    </row>
    <row r="12" spans="1:39" x14ac:dyDescent="0.25">
      <c r="A12" s="34">
        <v>8912012</v>
      </c>
      <c r="B12" s="34" t="s">
        <v>153</v>
      </c>
      <c r="C12" s="34">
        <v>8912012</v>
      </c>
      <c r="D12" s="34" t="s">
        <v>105</v>
      </c>
      <c r="F12" s="37">
        <v>986800.22599631478</v>
      </c>
      <c r="G12" s="35"/>
      <c r="H12" s="37">
        <v>988991.48131499987</v>
      </c>
      <c r="I12" s="37">
        <f t="shared" si="0"/>
        <v>2191.2553186850855</v>
      </c>
      <c r="J12" s="38">
        <f t="shared" si="1"/>
        <v>2.2156463024044564E-3</v>
      </c>
      <c r="K12" s="35"/>
      <c r="L12" s="37">
        <v>988991.48131499987</v>
      </c>
      <c r="M12" s="37">
        <f t="shared" si="2"/>
        <v>2191.2553186850855</v>
      </c>
      <c r="N12" s="38">
        <f t="shared" si="3"/>
        <v>2.2156463024044564E-3</v>
      </c>
      <c r="O12" s="35"/>
      <c r="P12" s="37">
        <v>991182.73662999994</v>
      </c>
      <c r="Q12" s="37">
        <f t="shared" si="4"/>
        <v>4382.5106336851604</v>
      </c>
      <c r="R12" s="38">
        <f t="shared" si="5"/>
        <v>4.4214961295488287E-3</v>
      </c>
      <c r="S12" s="35"/>
      <c r="T12" s="37">
        <v>991182.73662999994</v>
      </c>
      <c r="U12" s="37">
        <f t="shared" si="6"/>
        <v>4382.5106336851604</v>
      </c>
      <c r="V12" s="38">
        <f t="shared" si="7"/>
        <v>4.4214961295488287E-3</v>
      </c>
      <c r="W12" s="35"/>
      <c r="X12" s="37">
        <v>988991.48131499987</v>
      </c>
      <c r="Y12" s="37">
        <f t="shared" si="8"/>
        <v>2191.2553186850855</v>
      </c>
      <c r="Z12" s="38">
        <f t="shared" si="9"/>
        <v>2.2156463024044564E-3</v>
      </c>
      <c r="AA12" s="35"/>
      <c r="AB12" s="37">
        <v>988991.48131499987</v>
      </c>
      <c r="AC12" s="37">
        <f t="shared" si="10"/>
        <v>2191.2553186850855</v>
      </c>
      <c r="AD12" s="38">
        <f t="shared" si="11"/>
        <v>2.2156463024044564E-3</v>
      </c>
      <c r="AE12" s="35"/>
      <c r="AF12" s="37">
        <v>988991.48131499987</v>
      </c>
      <c r="AG12" s="37">
        <f t="shared" si="12"/>
        <v>2191.2553186850855</v>
      </c>
      <c r="AH12" s="38">
        <f t="shared" si="13"/>
        <v>2.2156463024044564E-3</v>
      </c>
      <c r="AI12" s="35"/>
      <c r="AJ12" s="37">
        <v>988991.48131499987</v>
      </c>
      <c r="AK12" s="37">
        <f t="shared" si="14"/>
        <v>2191.2553186850855</v>
      </c>
      <c r="AL12" s="38">
        <f t="shared" si="15"/>
        <v>2.2156463024044564E-3</v>
      </c>
      <c r="AM12" s="35"/>
    </row>
    <row r="13" spans="1:39" x14ac:dyDescent="0.25">
      <c r="A13" s="34">
        <v>8912013</v>
      </c>
      <c r="B13" s="34" t="s">
        <v>138</v>
      </c>
      <c r="C13" s="34">
        <v>8912013</v>
      </c>
      <c r="D13" s="34" t="s">
        <v>105</v>
      </c>
      <c r="F13" s="37">
        <v>711710.30590155022</v>
      </c>
      <c r="G13" s="35"/>
      <c r="H13" s="37">
        <v>718325.84016490006</v>
      </c>
      <c r="I13" s="37">
        <f t="shared" si="0"/>
        <v>6615.5342633498367</v>
      </c>
      <c r="J13" s="38">
        <f t="shared" si="1"/>
        <v>9.2096565283397904E-3</v>
      </c>
      <c r="K13" s="35"/>
      <c r="L13" s="37">
        <v>718325.84016490006</v>
      </c>
      <c r="M13" s="37">
        <f t="shared" si="2"/>
        <v>6615.5342633498367</v>
      </c>
      <c r="N13" s="38">
        <f t="shared" si="3"/>
        <v>9.2096565283397904E-3</v>
      </c>
      <c r="O13" s="35"/>
      <c r="P13" s="37">
        <v>714717.36692950001</v>
      </c>
      <c r="Q13" s="37">
        <f t="shared" si="4"/>
        <v>3007.0610279497923</v>
      </c>
      <c r="R13" s="38">
        <f t="shared" si="5"/>
        <v>4.207342884178733E-3</v>
      </c>
      <c r="S13" s="35"/>
      <c r="T13" s="37">
        <v>714717.36692950001</v>
      </c>
      <c r="U13" s="37">
        <f t="shared" si="6"/>
        <v>3007.0610279497923</v>
      </c>
      <c r="V13" s="38">
        <f t="shared" si="7"/>
        <v>4.207342884178733E-3</v>
      </c>
      <c r="W13" s="35"/>
      <c r="X13" s="37">
        <v>717724.42795899999</v>
      </c>
      <c r="Y13" s="37">
        <f t="shared" si="8"/>
        <v>6014.1220574497711</v>
      </c>
      <c r="Z13" s="38">
        <f t="shared" si="9"/>
        <v>8.37943063266244E-3</v>
      </c>
      <c r="AA13" s="35"/>
      <c r="AB13" s="37">
        <v>717724.42795899999</v>
      </c>
      <c r="AC13" s="37">
        <f t="shared" si="10"/>
        <v>6014.1220574497711</v>
      </c>
      <c r="AD13" s="38">
        <f t="shared" si="11"/>
        <v>8.37943063266244E-3</v>
      </c>
      <c r="AE13" s="35"/>
      <c r="AF13" s="37">
        <v>713213.83641475008</v>
      </c>
      <c r="AG13" s="37">
        <f t="shared" si="12"/>
        <v>1503.5305131998612</v>
      </c>
      <c r="AH13" s="38">
        <f t="shared" si="13"/>
        <v>2.1081062038251371E-3</v>
      </c>
      <c r="AI13" s="35"/>
      <c r="AJ13" s="37">
        <v>713213.83641474997</v>
      </c>
      <c r="AK13" s="37">
        <f t="shared" si="14"/>
        <v>1503.5305131997447</v>
      </c>
      <c r="AL13" s="38">
        <f t="shared" si="15"/>
        <v>2.1081062038249745E-3</v>
      </c>
      <c r="AM13" s="35"/>
    </row>
    <row r="14" spans="1:39" x14ac:dyDescent="0.25">
      <c r="A14" s="34">
        <v>8912014</v>
      </c>
      <c r="B14" s="34" t="s">
        <v>110</v>
      </c>
      <c r="C14" s="34">
        <v>8912014</v>
      </c>
      <c r="D14" s="34" t="s">
        <v>105</v>
      </c>
      <c r="F14" s="37">
        <v>1112025.9749979354</v>
      </c>
      <c r="G14" s="35"/>
      <c r="H14" s="37">
        <v>1123044.981625</v>
      </c>
      <c r="I14" s="37">
        <f t="shared" si="0"/>
        <v>11019.006627064664</v>
      </c>
      <c r="J14" s="38">
        <f t="shared" si="1"/>
        <v>9.811723312382923E-3</v>
      </c>
      <c r="K14" s="35"/>
      <c r="L14" s="37">
        <v>1123044.981625</v>
      </c>
      <c r="M14" s="37">
        <f t="shared" si="2"/>
        <v>11019.006627064664</v>
      </c>
      <c r="N14" s="38">
        <f t="shared" si="3"/>
        <v>9.811723312382923E-3</v>
      </c>
      <c r="O14" s="35"/>
      <c r="P14" s="37">
        <v>1117034.6143749999</v>
      </c>
      <c r="Q14" s="37">
        <f t="shared" si="4"/>
        <v>5008.6393770645373</v>
      </c>
      <c r="R14" s="38">
        <f t="shared" si="5"/>
        <v>4.4838712360466618E-3</v>
      </c>
      <c r="S14" s="35"/>
      <c r="T14" s="37">
        <v>1117034.6143749999</v>
      </c>
      <c r="U14" s="37">
        <f t="shared" si="6"/>
        <v>5008.6393770645373</v>
      </c>
      <c r="V14" s="38">
        <f t="shared" si="7"/>
        <v>4.4838712360466618E-3</v>
      </c>
      <c r="W14" s="35"/>
      <c r="X14" s="37">
        <v>1122043.2537499999</v>
      </c>
      <c r="Y14" s="37">
        <f t="shared" si="8"/>
        <v>10017.278752064565</v>
      </c>
      <c r="Z14" s="38">
        <f t="shared" si="9"/>
        <v>8.9277117602959127E-3</v>
      </c>
      <c r="AA14" s="35"/>
      <c r="AB14" s="37">
        <v>1122043.2537499999</v>
      </c>
      <c r="AC14" s="37">
        <f t="shared" si="10"/>
        <v>10017.278752064565</v>
      </c>
      <c r="AD14" s="38">
        <f t="shared" si="11"/>
        <v>8.9277117602959127E-3</v>
      </c>
      <c r="AE14" s="35"/>
      <c r="AF14" s="37">
        <v>1114530.2946875</v>
      </c>
      <c r="AG14" s="37">
        <f t="shared" si="12"/>
        <v>2504.3196895646397</v>
      </c>
      <c r="AH14" s="38">
        <f t="shared" si="13"/>
        <v>2.2469731881687603E-3</v>
      </c>
      <c r="AI14" s="35"/>
      <c r="AJ14" s="37">
        <v>1114530.2946875</v>
      </c>
      <c r="AK14" s="37">
        <f t="shared" si="14"/>
        <v>2504.3196895646397</v>
      </c>
      <c r="AL14" s="38">
        <f t="shared" si="15"/>
        <v>2.2469731881687603E-3</v>
      </c>
      <c r="AM14" s="35"/>
    </row>
    <row r="15" spans="1:39" x14ac:dyDescent="0.25">
      <c r="A15" s="34">
        <v>8912015</v>
      </c>
      <c r="B15" s="34" t="s">
        <v>146</v>
      </c>
      <c r="C15" s="34">
        <v>8912015</v>
      </c>
      <c r="D15" s="34" t="s">
        <v>105</v>
      </c>
      <c r="F15" s="37">
        <v>1454561.688297725</v>
      </c>
      <c r="G15" s="35"/>
      <c r="H15" s="37">
        <v>1469348.5877712998</v>
      </c>
      <c r="I15" s="37">
        <f t="shared" si="0"/>
        <v>14786.899473574711</v>
      </c>
      <c r="J15" s="38">
        <f t="shared" si="1"/>
        <v>1.006357483624999E-2</v>
      </c>
      <c r="K15" s="35"/>
      <c r="L15" s="37">
        <v>1469348.5877712998</v>
      </c>
      <c r="M15" s="37">
        <f t="shared" si="2"/>
        <v>14786.899473574711</v>
      </c>
      <c r="N15" s="38">
        <f t="shared" si="3"/>
        <v>1.006357483624999E-2</v>
      </c>
      <c r="O15" s="35"/>
      <c r="P15" s="37">
        <v>1461283.0062414997</v>
      </c>
      <c r="Q15" s="37">
        <f t="shared" si="4"/>
        <v>6721.3179437746294</v>
      </c>
      <c r="R15" s="38">
        <f t="shared" si="5"/>
        <v>4.5996004299415135E-3</v>
      </c>
      <c r="S15" s="35"/>
      <c r="T15" s="37">
        <v>1461283.0062414997</v>
      </c>
      <c r="U15" s="37">
        <f t="shared" si="6"/>
        <v>6721.3179437746294</v>
      </c>
      <c r="V15" s="38">
        <f t="shared" si="7"/>
        <v>4.5996004299415135E-3</v>
      </c>
      <c r="W15" s="35"/>
      <c r="X15" s="37">
        <v>1468004.3241829998</v>
      </c>
      <c r="Y15" s="37">
        <f t="shared" si="8"/>
        <v>13442.635885274736</v>
      </c>
      <c r="Z15" s="38">
        <f t="shared" si="9"/>
        <v>9.1570819403110921E-3</v>
      </c>
      <c r="AA15" s="35"/>
      <c r="AB15" s="37">
        <v>1468004.3241829998</v>
      </c>
      <c r="AC15" s="37">
        <f t="shared" si="10"/>
        <v>13442.635885274736</v>
      </c>
      <c r="AD15" s="38">
        <f t="shared" si="11"/>
        <v>9.1570819403110921E-3</v>
      </c>
      <c r="AE15" s="35"/>
      <c r="AF15" s="37">
        <v>1457922.3472707497</v>
      </c>
      <c r="AG15" s="37">
        <f t="shared" si="12"/>
        <v>3360.6589730246924</v>
      </c>
      <c r="AH15" s="38">
        <f t="shared" si="13"/>
        <v>2.3051014886464227E-3</v>
      </c>
      <c r="AI15" s="35"/>
      <c r="AJ15" s="37">
        <v>1457922.3472707497</v>
      </c>
      <c r="AK15" s="37">
        <f t="shared" si="14"/>
        <v>3360.6589730246924</v>
      </c>
      <c r="AL15" s="38">
        <f t="shared" si="15"/>
        <v>2.3051014886464227E-3</v>
      </c>
      <c r="AM15" s="35"/>
    </row>
    <row r="16" spans="1:39" x14ac:dyDescent="0.25">
      <c r="A16" s="34">
        <v>8912016</v>
      </c>
      <c r="B16" s="34" t="s">
        <v>113</v>
      </c>
      <c r="C16" s="34">
        <v>8912016</v>
      </c>
      <c r="D16" s="34" t="s">
        <v>105</v>
      </c>
      <c r="F16" s="37">
        <v>1155882.3633504917</v>
      </c>
      <c r="G16" s="35"/>
      <c r="H16" s="37">
        <v>1158496.3240584999</v>
      </c>
      <c r="I16" s="37">
        <f t="shared" si="0"/>
        <v>2613.9607080081478</v>
      </c>
      <c r="J16" s="38">
        <f t="shared" si="1"/>
        <v>2.2563392336462451E-3</v>
      </c>
      <c r="K16" s="35"/>
      <c r="L16" s="37">
        <v>1158496.3240584999</v>
      </c>
      <c r="M16" s="37">
        <f t="shared" si="2"/>
        <v>2613.9607080081478</v>
      </c>
      <c r="N16" s="38">
        <f t="shared" si="3"/>
        <v>2.2563392336462451E-3</v>
      </c>
      <c r="O16" s="35"/>
      <c r="P16" s="37">
        <v>1161110.2847169999</v>
      </c>
      <c r="Q16" s="37">
        <f t="shared" si="4"/>
        <v>5227.9213665081188</v>
      </c>
      <c r="R16" s="38">
        <f t="shared" si="5"/>
        <v>4.5025192139972582E-3</v>
      </c>
      <c r="S16" s="35"/>
      <c r="T16" s="37">
        <v>1161110.2847169999</v>
      </c>
      <c r="U16" s="37">
        <f t="shared" si="6"/>
        <v>5227.9213665081188</v>
      </c>
      <c r="V16" s="38">
        <f t="shared" si="7"/>
        <v>4.5025192139972582E-3</v>
      </c>
      <c r="W16" s="35"/>
      <c r="X16" s="37">
        <v>1158496.3240584999</v>
      </c>
      <c r="Y16" s="37">
        <f t="shared" si="8"/>
        <v>2613.9607080081478</v>
      </c>
      <c r="Z16" s="38">
        <f t="shared" si="9"/>
        <v>2.2563392336462451E-3</v>
      </c>
      <c r="AA16" s="35"/>
      <c r="AB16" s="37">
        <v>1158496.3240584999</v>
      </c>
      <c r="AC16" s="37">
        <f t="shared" si="10"/>
        <v>2613.9607080081478</v>
      </c>
      <c r="AD16" s="38">
        <f t="shared" si="11"/>
        <v>2.2563392336462451E-3</v>
      </c>
      <c r="AE16" s="35"/>
      <c r="AF16" s="37">
        <v>1158496.3240584999</v>
      </c>
      <c r="AG16" s="37">
        <f t="shared" si="12"/>
        <v>2613.9607080081478</v>
      </c>
      <c r="AH16" s="38">
        <f t="shared" si="13"/>
        <v>2.2563392336462451E-3</v>
      </c>
      <c r="AI16" s="35"/>
      <c r="AJ16" s="37">
        <v>1158496.3240584999</v>
      </c>
      <c r="AK16" s="37">
        <f t="shared" si="14"/>
        <v>2613.9607080081478</v>
      </c>
      <c r="AL16" s="38">
        <f t="shared" si="15"/>
        <v>2.2563392336462451E-3</v>
      </c>
      <c r="AM16" s="35"/>
    </row>
    <row r="17" spans="1:39" x14ac:dyDescent="0.25">
      <c r="A17" s="34">
        <v>8912017</v>
      </c>
      <c r="B17" s="34" t="s">
        <v>144</v>
      </c>
      <c r="C17" s="34">
        <v>8912017</v>
      </c>
      <c r="D17" s="34" t="s">
        <v>105</v>
      </c>
      <c r="F17" s="37">
        <v>755853.53770336951</v>
      </c>
      <c r="G17" s="35"/>
      <c r="H17" s="37">
        <v>757467.42629425006</v>
      </c>
      <c r="I17" s="37">
        <f t="shared" si="0"/>
        <v>1613.8885908805532</v>
      </c>
      <c r="J17" s="38">
        <f t="shared" si="1"/>
        <v>2.1306376153706879E-3</v>
      </c>
      <c r="K17" s="35"/>
      <c r="L17" s="37">
        <v>757467.42629425006</v>
      </c>
      <c r="M17" s="37">
        <f t="shared" si="2"/>
        <v>1613.8885908805532</v>
      </c>
      <c r="N17" s="38">
        <f t="shared" si="3"/>
        <v>2.1306376153706879E-3</v>
      </c>
      <c r="O17" s="35"/>
      <c r="P17" s="37">
        <v>759081.31488850003</v>
      </c>
      <c r="Q17" s="37">
        <f t="shared" si="4"/>
        <v>3227.7771851305151</v>
      </c>
      <c r="R17" s="38">
        <f t="shared" si="5"/>
        <v>4.2522153052926047E-3</v>
      </c>
      <c r="S17" s="35"/>
      <c r="T17" s="37">
        <v>759081.31488850003</v>
      </c>
      <c r="U17" s="37">
        <f t="shared" si="6"/>
        <v>3227.7771851305151</v>
      </c>
      <c r="V17" s="38">
        <f t="shared" si="7"/>
        <v>4.2522153052926047E-3</v>
      </c>
      <c r="W17" s="35"/>
      <c r="X17" s="37">
        <v>757467.42629425006</v>
      </c>
      <c r="Y17" s="37">
        <f t="shared" si="8"/>
        <v>1613.8885908805532</v>
      </c>
      <c r="Z17" s="38">
        <f t="shared" si="9"/>
        <v>2.1306376153706879E-3</v>
      </c>
      <c r="AA17" s="35"/>
      <c r="AB17" s="37">
        <v>757467.42629425006</v>
      </c>
      <c r="AC17" s="37">
        <f t="shared" si="10"/>
        <v>1613.8885908805532</v>
      </c>
      <c r="AD17" s="38">
        <f t="shared" si="11"/>
        <v>2.1306376153706879E-3</v>
      </c>
      <c r="AE17" s="35"/>
      <c r="AF17" s="37">
        <v>757467.42629425006</v>
      </c>
      <c r="AG17" s="37">
        <f t="shared" si="12"/>
        <v>1613.8885908805532</v>
      </c>
      <c r="AH17" s="38">
        <f t="shared" si="13"/>
        <v>2.1306376153706879E-3</v>
      </c>
      <c r="AI17" s="35"/>
      <c r="AJ17" s="37">
        <v>757467.42629425006</v>
      </c>
      <c r="AK17" s="37">
        <f t="shared" si="14"/>
        <v>1613.8885908805532</v>
      </c>
      <c r="AL17" s="38">
        <f t="shared" si="15"/>
        <v>2.1306376153706879E-3</v>
      </c>
      <c r="AM17" s="35"/>
    </row>
    <row r="18" spans="1:39" x14ac:dyDescent="0.25">
      <c r="A18" s="34">
        <v>8912018</v>
      </c>
      <c r="B18" s="34" t="s">
        <v>1</v>
      </c>
      <c r="C18" s="34">
        <v>8912018</v>
      </c>
      <c r="D18" s="34" t="s">
        <v>105</v>
      </c>
      <c r="F18" s="37">
        <v>1534646.2777536532</v>
      </c>
      <c r="G18" s="35"/>
      <c r="H18" s="37">
        <v>1550314.1077558</v>
      </c>
      <c r="I18" s="37">
        <f t="shared" si="0"/>
        <v>15667.830002146773</v>
      </c>
      <c r="J18" s="38">
        <f t="shared" si="1"/>
        <v>1.0106229391685775E-2</v>
      </c>
      <c r="K18" s="35"/>
      <c r="L18" s="37">
        <v>1550314.1077558</v>
      </c>
      <c r="M18" s="37">
        <f t="shared" si="2"/>
        <v>15667.830002146773</v>
      </c>
      <c r="N18" s="38">
        <f t="shared" si="3"/>
        <v>1.0106229391685775E-2</v>
      </c>
      <c r="O18" s="35"/>
      <c r="P18" s="37">
        <v>1541768.018689</v>
      </c>
      <c r="Q18" s="37">
        <f t="shared" si="4"/>
        <v>7121.7409353468101</v>
      </c>
      <c r="R18" s="38">
        <f t="shared" si="5"/>
        <v>4.6192039587139612E-3</v>
      </c>
      <c r="S18" s="35"/>
      <c r="T18" s="37">
        <v>1541768.018689</v>
      </c>
      <c r="U18" s="37">
        <f t="shared" si="6"/>
        <v>7121.7409353468101</v>
      </c>
      <c r="V18" s="38">
        <f t="shared" si="7"/>
        <v>4.6192039587139612E-3</v>
      </c>
      <c r="W18" s="35"/>
      <c r="X18" s="37">
        <v>1548889.7595780001</v>
      </c>
      <c r="Y18" s="37">
        <f t="shared" si="8"/>
        <v>14243.481824346818</v>
      </c>
      <c r="Z18" s="38">
        <f t="shared" si="9"/>
        <v>9.1959300113311493E-3</v>
      </c>
      <c r="AA18" s="35"/>
      <c r="AB18" s="37">
        <v>1548889.7595780001</v>
      </c>
      <c r="AC18" s="37">
        <f t="shared" si="10"/>
        <v>14243.481824346818</v>
      </c>
      <c r="AD18" s="38">
        <f t="shared" si="11"/>
        <v>9.1959300113311493E-3</v>
      </c>
      <c r="AE18" s="35"/>
      <c r="AF18" s="37">
        <v>1538207.1482444999</v>
      </c>
      <c r="AG18" s="37">
        <f t="shared" si="12"/>
        <v>3560.8704908466898</v>
      </c>
      <c r="AH18" s="38">
        <f t="shared" si="13"/>
        <v>2.3149486042309594E-3</v>
      </c>
      <c r="AI18" s="35"/>
      <c r="AJ18" s="37">
        <v>1538207.1482444999</v>
      </c>
      <c r="AK18" s="37">
        <f t="shared" si="14"/>
        <v>3560.8704908466898</v>
      </c>
      <c r="AL18" s="38">
        <f t="shared" si="15"/>
        <v>2.3149486042309594E-3</v>
      </c>
      <c r="AM18" s="35"/>
    </row>
    <row r="19" spans="1:39" x14ac:dyDescent="0.25">
      <c r="A19" s="34">
        <v>8912020</v>
      </c>
      <c r="B19" s="34" t="s">
        <v>65</v>
      </c>
      <c r="C19" s="34">
        <v>8912020</v>
      </c>
      <c r="D19" s="34" t="s">
        <v>105</v>
      </c>
      <c r="F19" s="37">
        <v>781716.18950539979</v>
      </c>
      <c r="G19" s="35"/>
      <c r="H19" s="37">
        <v>789101.78848450014</v>
      </c>
      <c r="I19" s="37">
        <f t="shared" si="0"/>
        <v>7385.5989791003522</v>
      </c>
      <c r="J19" s="38">
        <f t="shared" si="1"/>
        <v>9.3595010008590586E-3</v>
      </c>
      <c r="K19" s="35"/>
      <c r="L19" s="37">
        <v>789101.78848450014</v>
      </c>
      <c r="M19" s="37">
        <f t="shared" si="2"/>
        <v>7385.5989791003522</v>
      </c>
      <c r="N19" s="38">
        <f t="shared" si="3"/>
        <v>9.3595010008590586E-3</v>
      </c>
      <c r="O19" s="35"/>
      <c r="P19" s="37">
        <v>785073.27994750009</v>
      </c>
      <c r="Q19" s="37">
        <f t="shared" si="4"/>
        <v>3357.090442100307</v>
      </c>
      <c r="R19" s="38">
        <f t="shared" si="5"/>
        <v>4.2761491542863414E-3</v>
      </c>
      <c r="S19" s="35"/>
      <c r="T19" s="37">
        <v>785073.27994750009</v>
      </c>
      <c r="U19" s="37">
        <f t="shared" si="6"/>
        <v>3357.090442100307</v>
      </c>
      <c r="V19" s="38">
        <f t="shared" si="7"/>
        <v>4.2761491542863414E-3</v>
      </c>
      <c r="W19" s="35"/>
      <c r="X19" s="37">
        <v>788430.37039500009</v>
      </c>
      <c r="Y19" s="37">
        <f t="shared" si="8"/>
        <v>6714.1808896003058</v>
      </c>
      <c r="Z19" s="38">
        <f t="shared" si="9"/>
        <v>8.5158831289521876E-3</v>
      </c>
      <c r="AA19" s="35"/>
      <c r="AB19" s="37">
        <v>788430.37039500009</v>
      </c>
      <c r="AC19" s="37">
        <f t="shared" si="10"/>
        <v>6714.1808896003058</v>
      </c>
      <c r="AD19" s="38">
        <f t="shared" si="11"/>
        <v>8.5158831289521876E-3</v>
      </c>
      <c r="AE19" s="35"/>
      <c r="AF19" s="37">
        <v>783394.73472375004</v>
      </c>
      <c r="AG19" s="37">
        <f t="shared" si="12"/>
        <v>1678.5452183502493</v>
      </c>
      <c r="AH19" s="38">
        <f t="shared" si="13"/>
        <v>2.1426557314584939E-3</v>
      </c>
      <c r="AI19" s="35"/>
      <c r="AJ19" s="37">
        <v>783394.73472375015</v>
      </c>
      <c r="AK19" s="37">
        <f t="shared" si="14"/>
        <v>1678.5452183503658</v>
      </c>
      <c r="AL19" s="38">
        <f t="shared" si="15"/>
        <v>2.1426557314586422E-3</v>
      </c>
      <c r="AM19" s="35"/>
    </row>
    <row r="20" spans="1:39" x14ac:dyDescent="0.25">
      <c r="A20" s="34">
        <v>8912022</v>
      </c>
      <c r="B20" s="34" t="s">
        <v>66</v>
      </c>
      <c r="C20" s="34">
        <v>8912022</v>
      </c>
      <c r="D20" s="34" t="s">
        <v>105</v>
      </c>
      <c r="F20" s="37">
        <v>848906.40627301089</v>
      </c>
      <c r="G20" s="35"/>
      <c r="H20" s="37">
        <v>850752.92706575012</v>
      </c>
      <c r="I20" s="37">
        <f t="shared" si="0"/>
        <v>1846.520792739233</v>
      </c>
      <c r="J20" s="38">
        <f t="shared" si="1"/>
        <v>2.1704548218339837E-3</v>
      </c>
      <c r="K20" s="35"/>
      <c r="L20" s="37">
        <v>850752.92706575012</v>
      </c>
      <c r="M20" s="37">
        <f t="shared" si="2"/>
        <v>1846.520792739233</v>
      </c>
      <c r="N20" s="38">
        <f t="shared" si="3"/>
        <v>2.1704548218339837E-3</v>
      </c>
      <c r="O20" s="35"/>
      <c r="P20" s="37">
        <v>852599.44783150009</v>
      </c>
      <c r="Q20" s="37">
        <f t="shared" si="4"/>
        <v>3693.0415584892035</v>
      </c>
      <c r="R20" s="38">
        <f t="shared" si="5"/>
        <v>4.3315082690729848E-3</v>
      </c>
      <c r="S20" s="35"/>
      <c r="T20" s="37">
        <v>852599.44783150009</v>
      </c>
      <c r="U20" s="37">
        <f t="shared" si="6"/>
        <v>3693.0415584892035</v>
      </c>
      <c r="V20" s="38">
        <f t="shared" si="7"/>
        <v>4.3315082690729848E-3</v>
      </c>
      <c r="W20" s="35"/>
      <c r="X20" s="37">
        <v>850752.92706575012</v>
      </c>
      <c r="Y20" s="37">
        <f t="shared" si="8"/>
        <v>1846.520792739233</v>
      </c>
      <c r="Z20" s="38">
        <f t="shared" si="9"/>
        <v>2.1704548218339837E-3</v>
      </c>
      <c r="AA20" s="35"/>
      <c r="AB20" s="37">
        <v>850752.92706575012</v>
      </c>
      <c r="AC20" s="37">
        <f t="shared" si="10"/>
        <v>1846.520792739233</v>
      </c>
      <c r="AD20" s="38">
        <f t="shared" si="11"/>
        <v>2.1704548218339837E-3</v>
      </c>
      <c r="AE20" s="35"/>
      <c r="AF20" s="37">
        <v>850752.92706575012</v>
      </c>
      <c r="AG20" s="37">
        <f t="shared" si="12"/>
        <v>1846.520792739233</v>
      </c>
      <c r="AH20" s="38">
        <f t="shared" si="13"/>
        <v>2.1704548218339837E-3</v>
      </c>
      <c r="AI20" s="35"/>
      <c r="AJ20" s="37">
        <v>850752.92706575012</v>
      </c>
      <c r="AK20" s="37">
        <f t="shared" si="14"/>
        <v>1846.520792739233</v>
      </c>
      <c r="AL20" s="38">
        <f t="shared" si="15"/>
        <v>2.1704548218339837E-3</v>
      </c>
      <c r="AM20" s="35"/>
    </row>
    <row r="21" spans="1:39" x14ac:dyDescent="0.25">
      <c r="A21" s="34">
        <v>8912023</v>
      </c>
      <c r="B21" s="34" t="s">
        <v>112</v>
      </c>
      <c r="C21" s="34">
        <v>8912023</v>
      </c>
      <c r="D21" s="34" t="s">
        <v>105</v>
      </c>
      <c r="F21" s="37">
        <v>1391472.5246774689</v>
      </c>
      <c r="G21" s="35"/>
      <c r="H21" s="37">
        <v>1405206.4522123446</v>
      </c>
      <c r="I21" s="37">
        <f t="shared" si="0"/>
        <v>13733.927534875693</v>
      </c>
      <c r="J21" s="38">
        <f t="shared" si="1"/>
        <v>9.7736012478829137E-3</v>
      </c>
      <c r="K21" s="35"/>
      <c r="L21" s="37">
        <v>1401185.1087830591</v>
      </c>
      <c r="M21" s="37">
        <f t="shared" si="2"/>
        <v>9712.5841055901255</v>
      </c>
      <c r="N21" s="38">
        <f t="shared" si="3"/>
        <v>6.9316923543567954E-3</v>
      </c>
      <c r="O21" s="35"/>
      <c r="P21" s="37">
        <v>1397878.3968235001</v>
      </c>
      <c r="Q21" s="37">
        <f t="shared" si="4"/>
        <v>6405.8721460311208</v>
      </c>
      <c r="R21" s="38">
        <f t="shared" si="5"/>
        <v>4.5825675256071247E-3</v>
      </c>
      <c r="S21" s="35"/>
      <c r="T21" s="37">
        <v>1397878.3968235001</v>
      </c>
      <c r="U21" s="37">
        <f t="shared" si="6"/>
        <v>6405.8721460311208</v>
      </c>
      <c r="V21" s="38">
        <f t="shared" si="7"/>
        <v>4.5825675256071247E-3</v>
      </c>
      <c r="W21" s="35"/>
      <c r="X21" s="37">
        <v>1404284.2689470001</v>
      </c>
      <c r="Y21" s="37">
        <f t="shared" si="8"/>
        <v>12811.74426953122</v>
      </c>
      <c r="Z21" s="38">
        <f t="shared" si="9"/>
        <v>9.1233267742421419E-3</v>
      </c>
      <c r="AA21" s="35"/>
      <c r="AB21" s="37">
        <v>1401185.1087830591</v>
      </c>
      <c r="AC21" s="37">
        <f t="shared" si="10"/>
        <v>9712.5841055901255</v>
      </c>
      <c r="AD21" s="38">
        <f t="shared" si="11"/>
        <v>6.9316923543567954E-3</v>
      </c>
      <c r="AE21" s="35"/>
      <c r="AF21" s="37">
        <v>1394675.4607617501</v>
      </c>
      <c r="AG21" s="37">
        <f t="shared" si="12"/>
        <v>3202.9360842811875</v>
      </c>
      <c r="AH21" s="38">
        <f t="shared" si="13"/>
        <v>2.2965458089667639E-3</v>
      </c>
      <c r="AI21" s="35"/>
      <c r="AJ21" s="37">
        <v>1394675.4607617501</v>
      </c>
      <c r="AK21" s="37">
        <f t="shared" si="14"/>
        <v>3202.9360842811875</v>
      </c>
      <c r="AL21" s="38">
        <f t="shared" si="15"/>
        <v>2.2965458089667639E-3</v>
      </c>
      <c r="AM21" s="35"/>
    </row>
    <row r="22" spans="1:39" x14ac:dyDescent="0.25">
      <c r="A22" s="34">
        <v>8912024</v>
      </c>
      <c r="B22" s="34" t="s">
        <v>122</v>
      </c>
      <c r="C22" s="34">
        <v>8912024</v>
      </c>
      <c r="D22" s="34" t="s">
        <v>105</v>
      </c>
      <c r="F22" s="37">
        <v>789285.79450881609</v>
      </c>
      <c r="G22" s="35"/>
      <c r="H22" s="37">
        <v>796754.6591395</v>
      </c>
      <c r="I22" s="37">
        <f t="shared" si="0"/>
        <v>7468.8646306839073</v>
      </c>
      <c r="J22" s="38">
        <f t="shared" si="1"/>
        <v>9.3741085100780309E-3</v>
      </c>
      <c r="K22" s="35"/>
      <c r="L22" s="37">
        <v>796754.6591395</v>
      </c>
      <c r="M22" s="37">
        <f t="shared" si="2"/>
        <v>7468.8646306839073</v>
      </c>
      <c r="N22" s="38">
        <f t="shared" si="3"/>
        <v>9.3741085100780309E-3</v>
      </c>
      <c r="O22" s="35"/>
      <c r="P22" s="37">
        <v>792680.73297250003</v>
      </c>
      <c r="Q22" s="37">
        <f t="shared" si="4"/>
        <v>3394.9384636839386</v>
      </c>
      <c r="R22" s="38">
        <f t="shared" si="5"/>
        <v>4.2828572998780297E-3</v>
      </c>
      <c r="S22" s="35"/>
      <c r="T22" s="37">
        <v>792680.73297249991</v>
      </c>
      <c r="U22" s="37">
        <f t="shared" si="6"/>
        <v>3394.9384636838222</v>
      </c>
      <c r="V22" s="38">
        <f t="shared" si="7"/>
        <v>4.2828572998778831E-3</v>
      </c>
      <c r="W22" s="35"/>
      <c r="X22" s="37">
        <v>796075.67144499999</v>
      </c>
      <c r="Y22" s="37">
        <f t="shared" si="8"/>
        <v>6789.8769361838931</v>
      </c>
      <c r="Z22" s="38">
        <f t="shared" si="9"/>
        <v>8.529185327142608E-3</v>
      </c>
      <c r="AA22" s="35"/>
      <c r="AB22" s="37">
        <v>796075.67144499999</v>
      </c>
      <c r="AC22" s="37">
        <f t="shared" si="10"/>
        <v>6789.8769361838931</v>
      </c>
      <c r="AD22" s="38">
        <f t="shared" si="11"/>
        <v>8.529185327142608E-3</v>
      </c>
      <c r="AE22" s="35"/>
      <c r="AF22" s="37">
        <v>790983.26373625</v>
      </c>
      <c r="AG22" s="37">
        <f t="shared" si="12"/>
        <v>1697.4692274339031</v>
      </c>
      <c r="AH22" s="38">
        <f t="shared" si="13"/>
        <v>2.1460242020998272E-3</v>
      </c>
      <c r="AI22" s="35"/>
      <c r="AJ22" s="37">
        <v>790983.26373625</v>
      </c>
      <c r="AK22" s="37">
        <f t="shared" si="14"/>
        <v>1697.4692274339031</v>
      </c>
      <c r="AL22" s="38">
        <f t="shared" si="15"/>
        <v>2.1460242020998272E-3</v>
      </c>
      <c r="AM22" s="35"/>
    </row>
    <row r="23" spans="1:39" x14ac:dyDescent="0.25">
      <c r="A23" s="34">
        <v>8912025</v>
      </c>
      <c r="B23" s="34" t="s">
        <v>67</v>
      </c>
      <c r="C23" s="34">
        <v>8912025</v>
      </c>
      <c r="D23" s="34" t="s">
        <v>105</v>
      </c>
      <c r="F23" s="37">
        <v>1313856.321207219</v>
      </c>
      <c r="G23" s="35"/>
      <c r="H23" s="37">
        <v>1316865.2167529999</v>
      </c>
      <c r="I23" s="37">
        <f t="shared" si="0"/>
        <v>3008.8955457808916</v>
      </c>
      <c r="J23" s="38">
        <f t="shared" si="1"/>
        <v>2.2848925672134751E-3</v>
      </c>
      <c r="K23" s="35"/>
      <c r="L23" s="37">
        <v>1316865.2167529997</v>
      </c>
      <c r="M23" s="37">
        <f t="shared" si="2"/>
        <v>3008.8955457806587</v>
      </c>
      <c r="N23" s="38">
        <f t="shared" si="3"/>
        <v>2.2848925672132991E-3</v>
      </c>
      <c r="O23" s="35"/>
      <c r="P23" s="37">
        <v>1319874.1123059997</v>
      </c>
      <c r="Q23" s="37">
        <f t="shared" si="4"/>
        <v>6017.7910987806972</v>
      </c>
      <c r="R23" s="38">
        <f t="shared" si="5"/>
        <v>4.5593674750289605E-3</v>
      </c>
      <c r="S23" s="35"/>
      <c r="T23" s="37">
        <v>1319874.1123059997</v>
      </c>
      <c r="U23" s="37">
        <f t="shared" si="6"/>
        <v>6017.7910987806972</v>
      </c>
      <c r="V23" s="38">
        <f t="shared" si="7"/>
        <v>4.5593674750289605E-3</v>
      </c>
      <c r="W23" s="35"/>
      <c r="X23" s="37">
        <v>1316865.2167529999</v>
      </c>
      <c r="Y23" s="37">
        <f t="shared" si="8"/>
        <v>3008.8955457808916</v>
      </c>
      <c r="Z23" s="38">
        <f t="shared" si="9"/>
        <v>2.2848925672134751E-3</v>
      </c>
      <c r="AA23" s="35"/>
      <c r="AB23" s="37">
        <v>1316865.2167529997</v>
      </c>
      <c r="AC23" s="37">
        <f t="shared" si="10"/>
        <v>3008.8955457806587</v>
      </c>
      <c r="AD23" s="38">
        <f t="shared" si="11"/>
        <v>2.2848925672132991E-3</v>
      </c>
      <c r="AE23" s="35"/>
      <c r="AF23" s="37">
        <v>1316865.2167529999</v>
      </c>
      <c r="AG23" s="37">
        <f t="shared" si="12"/>
        <v>3008.8955457808916</v>
      </c>
      <c r="AH23" s="38">
        <f t="shared" si="13"/>
        <v>2.2848925672134751E-3</v>
      </c>
      <c r="AI23" s="35"/>
      <c r="AJ23" s="37">
        <v>1316865.2167529997</v>
      </c>
      <c r="AK23" s="37">
        <f t="shared" si="14"/>
        <v>3008.8955457806587</v>
      </c>
      <c r="AL23" s="38">
        <f t="shared" si="15"/>
        <v>2.2848925672132991E-3</v>
      </c>
      <c r="AM23" s="35"/>
    </row>
    <row r="24" spans="1:39" x14ac:dyDescent="0.25">
      <c r="A24" s="34">
        <v>8912026</v>
      </c>
      <c r="B24" s="34" t="s">
        <v>310</v>
      </c>
      <c r="C24" s="34">
        <v>8912026</v>
      </c>
      <c r="D24" s="34" t="s">
        <v>105</v>
      </c>
      <c r="F24" s="37">
        <v>1197389.3026120411</v>
      </c>
      <c r="G24" s="35"/>
      <c r="H24" s="37">
        <v>1200107.0306064999</v>
      </c>
      <c r="I24" s="37">
        <f t="shared" si="0"/>
        <v>2717.7279944587499</v>
      </c>
      <c r="J24" s="38">
        <f t="shared" si="1"/>
        <v>2.2645713466783774E-3</v>
      </c>
      <c r="K24" s="35"/>
      <c r="L24" s="37">
        <v>1200107.0306064999</v>
      </c>
      <c r="M24" s="37">
        <f t="shared" si="2"/>
        <v>2717.7279944587499</v>
      </c>
      <c r="N24" s="38">
        <f t="shared" si="3"/>
        <v>2.2645713466783774E-3</v>
      </c>
      <c r="O24" s="35"/>
      <c r="P24" s="37">
        <v>1202824.7586129999</v>
      </c>
      <c r="Q24" s="37">
        <f t="shared" si="4"/>
        <v>5435.4560009588022</v>
      </c>
      <c r="R24" s="38">
        <f t="shared" si="5"/>
        <v>4.5189093108014581E-3</v>
      </c>
      <c r="S24" s="35"/>
      <c r="T24" s="37">
        <v>1202824.7586129999</v>
      </c>
      <c r="U24" s="37">
        <f t="shared" si="6"/>
        <v>5435.4560009588022</v>
      </c>
      <c r="V24" s="38">
        <f t="shared" si="7"/>
        <v>4.5189093108014581E-3</v>
      </c>
      <c r="W24" s="35"/>
      <c r="X24" s="37">
        <v>1200107.0306064999</v>
      </c>
      <c r="Y24" s="37">
        <f t="shared" si="8"/>
        <v>2717.7279944587499</v>
      </c>
      <c r="Z24" s="38">
        <f t="shared" si="9"/>
        <v>2.2645713466783774E-3</v>
      </c>
      <c r="AA24" s="35"/>
      <c r="AB24" s="37">
        <v>1200107.0306064999</v>
      </c>
      <c r="AC24" s="37">
        <f t="shared" si="10"/>
        <v>2717.7279944587499</v>
      </c>
      <c r="AD24" s="38">
        <f t="shared" si="11"/>
        <v>2.2645713466783774E-3</v>
      </c>
      <c r="AE24" s="35"/>
      <c r="AF24" s="37">
        <v>1200107.0306064999</v>
      </c>
      <c r="AG24" s="37">
        <f t="shared" si="12"/>
        <v>2717.7279944587499</v>
      </c>
      <c r="AH24" s="38">
        <f t="shared" si="13"/>
        <v>2.2645713466783774E-3</v>
      </c>
      <c r="AI24" s="35"/>
      <c r="AJ24" s="37">
        <v>1200107.0306064999</v>
      </c>
      <c r="AK24" s="37">
        <f t="shared" si="14"/>
        <v>2717.7279944587499</v>
      </c>
      <c r="AL24" s="38">
        <f t="shared" si="15"/>
        <v>2.2645713466783774E-3</v>
      </c>
      <c r="AM24" s="35"/>
    </row>
    <row r="25" spans="1:39" x14ac:dyDescent="0.25">
      <c r="A25" s="34">
        <v>8912027</v>
      </c>
      <c r="B25" s="34" t="s">
        <v>68</v>
      </c>
      <c r="C25" s="34">
        <v>8912027</v>
      </c>
      <c r="D25" s="34" t="s">
        <v>105</v>
      </c>
      <c r="F25" s="37">
        <v>1673230.3681589714</v>
      </c>
      <c r="G25" s="35"/>
      <c r="H25" s="37">
        <v>1677137.6988704999</v>
      </c>
      <c r="I25" s="37">
        <f t="shared" si="0"/>
        <v>3907.330711528426</v>
      </c>
      <c r="J25" s="38">
        <f t="shared" si="1"/>
        <v>2.3297614227859118E-3</v>
      </c>
      <c r="K25" s="35"/>
      <c r="L25" s="37">
        <v>1677137.6988704999</v>
      </c>
      <c r="M25" s="37">
        <f t="shared" si="2"/>
        <v>3907.330711528426</v>
      </c>
      <c r="N25" s="38">
        <f t="shared" si="3"/>
        <v>2.3297614227859118E-3</v>
      </c>
      <c r="O25" s="35"/>
      <c r="P25" s="37">
        <v>1681045.0295409998</v>
      </c>
      <c r="Q25" s="37">
        <f t="shared" si="4"/>
        <v>7814.6613820283674</v>
      </c>
      <c r="R25" s="38">
        <f t="shared" si="5"/>
        <v>4.6486924768232522E-3</v>
      </c>
      <c r="S25" s="35"/>
      <c r="T25" s="37">
        <v>1681045.0295409998</v>
      </c>
      <c r="U25" s="37">
        <f t="shared" si="6"/>
        <v>7814.6613820283674</v>
      </c>
      <c r="V25" s="38">
        <f t="shared" si="7"/>
        <v>4.6486924768232522E-3</v>
      </c>
      <c r="W25" s="35"/>
      <c r="X25" s="37">
        <v>1677137.6988704999</v>
      </c>
      <c r="Y25" s="37">
        <f t="shared" si="8"/>
        <v>3907.330711528426</v>
      </c>
      <c r="Z25" s="38">
        <f t="shared" si="9"/>
        <v>2.3297614227859118E-3</v>
      </c>
      <c r="AA25" s="35"/>
      <c r="AB25" s="37">
        <v>1677137.6988704999</v>
      </c>
      <c r="AC25" s="37">
        <f t="shared" si="10"/>
        <v>3907.330711528426</v>
      </c>
      <c r="AD25" s="38">
        <f t="shared" si="11"/>
        <v>2.3297614227859118E-3</v>
      </c>
      <c r="AE25" s="35"/>
      <c r="AF25" s="37">
        <v>1677137.6988704999</v>
      </c>
      <c r="AG25" s="37">
        <f t="shared" si="12"/>
        <v>3907.330711528426</v>
      </c>
      <c r="AH25" s="38">
        <f t="shared" si="13"/>
        <v>2.3297614227859118E-3</v>
      </c>
      <c r="AI25" s="35"/>
      <c r="AJ25" s="37">
        <v>1677137.6988704999</v>
      </c>
      <c r="AK25" s="37">
        <f t="shared" si="14"/>
        <v>3907.330711528426</v>
      </c>
      <c r="AL25" s="38">
        <f t="shared" si="15"/>
        <v>2.3297614227859118E-3</v>
      </c>
      <c r="AM25" s="35"/>
    </row>
    <row r="26" spans="1:39" x14ac:dyDescent="0.25">
      <c r="A26" s="34">
        <v>8912029</v>
      </c>
      <c r="B26" s="34" t="s">
        <v>63</v>
      </c>
      <c r="C26" s="34">
        <v>8912029</v>
      </c>
      <c r="D26" s="34" t="s">
        <v>105</v>
      </c>
      <c r="F26" s="37">
        <v>1396462.4751473332</v>
      </c>
      <c r="G26" s="35"/>
      <c r="H26" s="37">
        <v>1410610.2832261</v>
      </c>
      <c r="I26" s="37">
        <f t="shared" si="0"/>
        <v>14147.8080787668</v>
      </c>
      <c r="J26" s="38">
        <f t="shared" si="1"/>
        <v>1.0029565392370755E-2</v>
      </c>
      <c r="K26" s="35"/>
      <c r="L26" s="37">
        <v>1410610.2832261003</v>
      </c>
      <c r="M26" s="37">
        <f t="shared" si="2"/>
        <v>14147.808078767033</v>
      </c>
      <c r="N26" s="38">
        <f t="shared" si="3"/>
        <v>1.0029565392370918E-2</v>
      </c>
      <c r="O26" s="35"/>
      <c r="P26" s="37">
        <v>1402893.2969755002</v>
      </c>
      <c r="Q26" s="37">
        <f t="shared" si="4"/>
        <v>6430.8218281669542</v>
      </c>
      <c r="R26" s="38">
        <f t="shared" si="5"/>
        <v>4.5839707424870967E-3</v>
      </c>
      <c r="S26" s="35"/>
      <c r="T26" s="37">
        <v>1402893.2969755002</v>
      </c>
      <c r="U26" s="37">
        <f t="shared" si="6"/>
        <v>6430.8218281669542</v>
      </c>
      <c r="V26" s="38">
        <f t="shared" si="7"/>
        <v>4.5839707424870967E-3</v>
      </c>
      <c r="W26" s="35"/>
      <c r="X26" s="37">
        <v>1409324.1188510002</v>
      </c>
      <c r="Y26" s="37">
        <f t="shared" si="8"/>
        <v>12861.643703666981</v>
      </c>
      <c r="Z26" s="38">
        <f t="shared" si="9"/>
        <v>9.1261077076810956E-3</v>
      </c>
      <c r="AA26" s="35"/>
      <c r="AB26" s="37">
        <v>1409324.1188510002</v>
      </c>
      <c r="AC26" s="37">
        <f t="shared" si="10"/>
        <v>12861.643703666981</v>
      </c>
      <c r="AD26" s="38">
        <f t="shared" si="11"/>
        <v>9.1261077076810956E-3</v>
      </c>
      <c r="AE26" s="35"/>
      <c r="AF26" s="37">
        <v>1399677.8860377502</v>
      </c>
      <c r="AG26" s="37">
        <f t="shared" si="12"/>
        <v>3215.4108904169407</v>
      </c>
      <c r="AH26" s="38">
        <f t="shared" si="13"/>
        <v>2.2972506192258432E-3</v>
      </c>
      <c r="AI26" s="35"/>
      <c r="AJ26" s="37">
        <v>1399677.8860377502</v>
      </c>
      <c r="AK26" s="37">
        <f t="shared" si="14"/>
        <v>3215.4108904169407</v>
      </c>
      <c r="AL26" s="38">
        <f t="shared" si="15"/>
        <v>2.2972506192258432E-3</v>
      </c>
      <c r="AM26" s="35"/>
    </row>
    <row r="27" spans="1:39" x14ac:dyDescent="0.25">
      <c r="A27" s="34">
        <v>8912030</v>
      </c>
      <c r="B27" s="34" t="s">
        <v>311</v>
      </c>
      <c r="C27" s="34">
        <v>8912030</v>
      </c>
      <c r="D27" s="34" t="s">
        <v>105</v>
      </c>
      <c r="F27" s="37">
        <v>934422.7546947659</v>
      </c>
      <c r="G27" s="35"/>
      <c r="H27" s="37">
        <v>943488.1259017</v>
      </c>
      <c r="I27" s="37">
        <f t="shared" si="0"/>
        <v>9065.3712069340982</v>
      </c>
      <c r="J27" s="38">
        <f t="shared" si="1"/>
        <v>9.6083574960418739E-3</v>
      </c>
      <c r="K27" s="35"/>
      <c r="L27" s="37">
        <v>943488.1259017</v>
      </c>
      <c r="M27" s="37">
        <f t="shared" si="2"/>
        <v>9065.3712069340982</v>
      </c>
      <c r="N27" s="38">
        <f t="shared" si="3"/>
        <v>9.6083574960418739E-3</v>
      </c>
      <c r="O27" s="35"/>
      <c r="P27" s="37">
        <v>938543.37797350006</v>
      </c>
      <c r="Q27" s="37">
        <f t="shared" si="4"/>
        <v>4120.6232787341578</v>
      </c>
      <c r="R27" s="38">
        <f t="shared" si="5"/>
        <v>4.3904452105680983E-3</v>
      </c>
      <c r="S27" s="35"/>
      <c r="T27" s="37">
        <v>938543.37797350006</v>
      </c>
      <c r="U27" s="37">
        <f t="shared" si="6"/>
        <v>4120.6232787341578</v>
      </c>
      <c r="V27" s="38">
        <f t="shared" si="7"/>
        <v>4.3904452105680983E-3</v>
      </c>
      <c r="W27" s="35"/>
      <c r="X27" s="37">
        <v>942664.00124700007</v>
      </c>
      <c r="Y27" s="37">
        <f t="shared" si="8"/>
        <v>8241.2465522341663</v>
      </c>
      <c r="Z27" s="38">
        <f t="shared" si="9"/>
        <v>8.7425069179816566E-3</v>
      </c>
      <c r="AA27" s="35"/>
      <c r="AB27" s="37">
        <v>942664.00124700007</v>
      </c>
      <c r="AC27" s="37">
        <f t="shared" si="10"/>
        <v>8241.2465522341663</v>
      </c>
      <c r="AD27" s="38">
        <f t="shared" si="11"/>
        <v>8.7425069179816566E-3</v>
      </c>
      <c r="AE27" s="35"/>
      <c r="AF27" s="37">
        <v>936483.06633675005</v>
      </c>
      <c r="AG27" s="37">
        <f t="shared" si="12"/>
        <v>2060.3116419841535</v>
      </c>
      <c r="AH27" s="38">
        <f t="shared" si="13"/>
        <v>2.200052212415858E-3</v>
      </c>
      <c r="AI27" s="35"/>
      <c r="AJ27" s="37">
        <v>936483.06633675005</v>
      </c>
      <c r="AK27" s="37">
        <f t="shared" si="14"/>
        <v>2060.3116419841535</v>
      </c>
      <c r="AL27" s="38">
        <f t="shared" si="15"/>
        <v>2.200052212415858E-3</v>
      </c>
      <c r="AM27" s="35"/>
    </row>
    <row r="28" spans="1:39" x14ac:dyDescent="0.25">
      <c r="A28" s="34">
        <v>8912031</v>
      </c>
      <c r="B28" s="34" t="s">
        <v>187</v>
      </c>
      <c r="C28" s="34">
        <v>8912031</v>
      </c>
      <c r="D28" s="34" t="s">
        <v>105</v>
      </c>
      <c r="F28" s="37">
        <v>2226423.5624942761</v>
      </c>
      <c r="G28" s="35"/>
      <c r="H28" s="37">
        <v>2231520.85448125</v>
      </c>
      <c r="I28" s="37">
        <f t="shared" si="0"/>
        <v>5097.2919869739562</v>
      </c>
      <c r="J28" s="38">
        <f t="shared" si="1"/>
        <v>2.2842233254230094E-3</v>
      </c>
      <c r="K28" s="35"/>
      <c r="L28" s="37">
        <v>2231520.85448125</v>
      </c>
      <c r="M28" s="37">
        <f t="shared" si="2"/>
        <v>5097.2919869739562</v>
      </c>
      <c r="N28" s="38">
        <f t="shared" si="3"/>
        <v>2.2842233254230094E-3</v>
      </c>
      <c r="O28" s="35"/>
      <c r="P28" s="37">
        <v>2236618.1464625001</v>
      </c>
      <c r="Q28" s="37">
        <f t="shared" si="4"/>
        <v>10194.583968224004</v>
      </c>
      <c r="R28" s="38">
        <f t="shared" si="5"/>
        <v>4.5580350782488521E-3</v>
      </c>
      <c r="S28" s="35"/>
      <c r="T28" s="37">
        <v>2236618.1464625001</v>
      </c>
      <c r="U28" s="37">
        <f t="shared" si="6"/>
        <v>10194.583968224004</v>
      </c>
      <c r="V28" s="38">
        <f t="shared" si="7"/>
        <v>4.5580350782488521E-3</v>
      </c>
      <c r="W28" s="35"/>
      <c r="X28" s="37">
        <v>2231520.85448125</v>
      </c>
      <c r="Y28" s="37">
        <f t="shared" si="8"/>
        <v>5097.2919869739562</v>
      </c>
      <c r="Z28" s="38">
        <f t="shared" si="9"/>
        <v>2.2842233254230094E-3</v>
      </c>
      <c r="AA28" s="35"/>
      <c r="AB28" s="37">
        <v>2231520.85448125</v>
      </c>
      <c r="AC28" s="37">
        <f t="shared" si="10"/>
        <v>5097.2919869739562</v>
      </c>
      <c r="AD28" s="38">
        <f t="shared" si="11"/>
        <v>2.2842233254230094E-3</v>
      </c>
      <c r="AE28" s="35"/>
      <c r="AF28" s="37">
        <v>2231520.85448125</v>
      </c>
      <c r="AG28" s="37">
        <f t="shared" si="12"/>
        <v>5097.2919869739562</v>
      </c>
      <c r="AH28" s="38">
        <f t="shared" si="13"/>
        <v>2.2842233254230094E-3</v>
      </c>
      <c r="AI28" s="35"/>
      <c r="AJ28" s="37">
        <v>2231520.85448125</v>
      </c>
      <c r="AK28" s="37">
        <f t="shared" si="14"/>
        <v>5097.2919869739562</v>
      </c>
      <c r="AL28" s="38">
        <f t="shared" si="15"/>
        <v>2.2842233254230094E-3</v>
      </c>
      <c r="AM28" s="35"/>
    </row>
    <row r="29" spans="1:39" x14ac:dyDescent="0.25">
      <c r="A29" s="34">
        <v>8912087</v>
      </c>
      <c r="B29" s="34" t="s">
        <v>131</v>
      </c>
      <c r="C29" s="34">
        <v>8912087</v>
      </c>
      <c r="D29" s="34" t="s">
        <v>105</v>
      </c>
      <c r="F29" s="37">
        <v>1173753.2355332798</v>
      </c>
      <c r="G29" s="35"/>
      <c r="H29" s="37">
        <v>1176411.8733387501</v>
      </c>
      <c r="I29" s="37">
        <f t="shared" si="0"/>
        <v>2658.6378054702654</v>
      </c>
      <c r="J29" s="38">
        <f t="shared" si="1"/>
        <v>2.259954923716335E-3</v>
      </c>
      <c r="K29" s="35"/>
      <c r="L29" s="37">
        <v>1176411.8733387503</v>
      </c>
      <c r="M29" s="37">
        <f t="shared" si="2"/>
        <v>2658.6378054704983</v>
      </c>
      <c r="N29" s="38">
        <f t="shared" si="3"/>
        <v>2.2599549237165323E-3</v>
      </c>
      <c r="O29" s="35"/>
      <c r="P29" s="37">
        <v>1179070.5111775002</v>
      </c>
      <c r="Q29" s="37">
        <f t="shared" si="4"/>
        <v>5317.2756442204118</v>
      </c>
      <c r="R29" s="38">
        <f t="shared" si="5"/>
        <v>4.5097181159337264E-3</v>
      </c>
      <c r="S29" s="35"/>
      <c r="T29" s="37">
        <v>1179070.5111775002</v>
      </c>
      <c r="U29" s="37">
        <f t="shared" si="6"/>
        <v>5317.2756442204118</v>
      </c>
      <c r="V29" s="38">
        <f t="shared" si="7"/>
        <v>4.5097181159337264E-3</v>
      </c>
      <c r="W29" s="35"/>
      <c r="X29" s="37">
        <v>1176411.8733387501</v>
      </c>
      <c r="Y29" s="37">
        <f t="shared" si="8"/>
        <v>2658.6378054702654</v>
      </c>
      <c r="Z29" s="38">
        <f t="shared" si="9"/>
        <v>2.259954923716335E-3</v>
      </c>
      <c r="AA29" s="35"/>
      <c r="AB29" s="37">
        <v>1176411.8733387503</v>
      </c>
      <c r="AC29" s="37">
        <f t="shared" si="10"/>
        <v>2658.6378054704983</v>
      </c>
      <c r="AD29" s="38">
        <f t="shared" si="11"/>
        <v>2.2599549237165323E-3</v>
      </c>
      <c r="AE29" s="35"/>
      <c r="AF29" s="37">
        <v>1176411.8733387501</v>
      </c>
      <c r="AG29" s="37">
        <f t="shared" si="12"/>
        <v>2658.6378054702654</v>
      </c>
      <c r="AH29" s="38">
        <f t="shared" si="13"/>
        <v>2.259954923716335E-3</v>
      </c>
      <c r="AI29" s="35"/>
      <c r="AJ29" s="37">
        <v>1176411.8733387503</v>
      </c>
      <c r="AK29" s="37">
        <f t="shared" si="14"/>
        <v>2658.6378054704983</v>
      </c>
      <c r="AL29" s="38">
        <f t="shared" si="15"/>
        <v>2.2599549237165323E-3</v>
      </c>
      <c r="AM29" s="35"/>
    </row>
    <row r="30" spans="1:39" x14ac:dyDescent="0.25">
      <c r="A30" s="34">
        <v>8912093</v>
      </c>
      <c r="B30" s="34" t="s">
        <v>188</v>
      </c>
      <c r="C30" s="34">
        <v>8912093</v>
      </c>
      <c r="D30" s="34" t="s">
        <v>105</v>
      </c>
      <c r="F30" s="37">
        <v>810340.48758399987</v>
      </c>
      <c r="G30" s="35"/>
      <c r="H30" s="37">
        <v>812090.59356900002</v>
      </c>
      <c r="I30" s="37">
        <f t="shared" si="0"/>
        <v>1750.1059850001475</v>
      </c>
      <c r="J30" s="38">
        <f t="shared" si="1"/>
        <v>2.1550625002424045E-3</v>
      </c>
      <c r="K30" s="35"/>
      <c r="L30" s="37">
        <v>812090.59356900002</v>
      </c>
      <c r="M30" s="37">
        <f t="shared" si="2"/>
        <v>1750.1059850001475</v>
      </c>
      <c r="N30" s="38">
        <f t="shared" si="3"/>
        <v>2.1550625002424045E-3</v>
      </c>
      <c r="O30" s="35"/>
      <c r="P30" s="37">
        <v>813840.69953800004</v>
      </c>
      <c r="Q30" s="37">
        <f t="shared" si="4"/>
        <v>3500.2119540001731</v>
      </c>
      <c r="R30" s="38">
        <f t="shared" si="5"/>
        <v>4.3008563665925884E-3</v>
      </c>
      <c r="S30" s="35"/>
      <c r="T30" s="37">
        <v>813840.69953800004</v>
      </c>
      <c r="U30" s="37">
        <f t="shared" si="6"/>
        <v>3500.2119540001731</v>
      </c>
      <c r="V30" s="38">
        <f t="shared" si="7"/>
        <v>4.3008563665925884E-3</v>
      </c>
      <c r="W30" s="35"/>
      <c r="X30" s="37">
        <v>812090.59356900002</v>
      </c>
      <c r="Y30" s="37">
        <f t="shared" si="8"/>
        <v>1750.1059850001475</v>
      </c>
      <c r="Z30" s="38">
        <f t="shared" si="9"/>
        <v>2.1550625002424045E-3</v>
      </c>
      <c r="AA30" s="35"/>
      <c r="AB30" s="37">
        <v>812090.59356900002</v>
      </c>
      <c r="AC30" s="37">
        <f t="shared" si="10"/>
        <v>1750.1059850001475</v>
      </c>
      <c r="AD30" s="38">
        <f t="shared" si="11"/>
        <v>2.1550625002424045E-3</v>
      </c>
      <c r="AE30" s="35"/>
      <c r="AF30" s="37">
        <v>812090.59356900002</v>
      </c>
      <c r="AG30" s="37">
        <f t="shared" si="12"/>
        <v>1750.1059850001475</v>
      </c>
      <c r="AH30" s="38">
        <f t="shared" si="13"/>
        <v>2.1550625002424045E-3</v>
      </c>
      <c r="AI30" s="35"/>
      <c r="AJ30" s="37">
        <v>812090.59356900002</v>
      </c>
      <c r="AK30" s="37">
        <f t="shared" si="14"/>
        <v>1750.1059850001475</v>
      </c>
      <c r="AL30" s="38">
        <f t="shared" si="15"/>
        <v>2.1550625002424045E-3</v>
      </c>
      <c r="AM30" s="35"/>
    </row>
    <row r="31" spans="1:39" x14ac:dyDescent="0.25">
      <c r="A31" s="34">
        <v>8912094</v>
      </c>
      <c r="B31" s="34" t="s">
        <v>2</v>
      </c>
      <c r="C31" s="34">
        <v>8912094</v>
      </c>
      <c r="D31" s="34" t="s">
        <v>105</v>
      </c>
      <c r="F31" s="37">
        <v>1052586.5174880004</v>
      </c>
      <c r="G31" s="35"/>
      <c r="H31" s="37">
        <v>1054942.23854375</v>
      </c>
      <c r="I31" s="37">
        <f t="shared" si="0"/>
        <v>2355.721055749571</v>
      </c>
      <c r="J31" s="38">
        <f t="shared" si="1"/>
        <v>2.2330332123220564E-3</v>
      </c>
      <c r="K31" s="35"/>
      <c r="L31" s="37">
        <v>1054942.23854375</v>
      </c>
      <c r="M31" s="37">
        <f t="shared" si="2"/>
        <v>2355.721055749571</v>
      </c>
      <c r="N31" s="38">
        <f t="shared" si="3"/>
        <v>2.2330332123220564E-3</v>
      </c>
      <c r="O31" s="35"/>
      <c r="P31" s="37">
        <v>1057297.9595875</v>
      </c>
      <c r="Q31" s="37">
        <f t="shared" si="4"/>
        <v>4711.4420994995162</v>
      </c>
      <c r="R31" s="38">
        <f t="shared" si="5"/>
        <v>4.4561157588326981E-3</v>
      </c>
      <c r="S31" s="35"/>
      <c r="T31" s="37">
        <v>1057297.9595875</v>
      </c>
      <c r="U31" s="37">
        <f t="shared" si="6"/>
        <v>4711.4420994995162</v>
      </c>
      <c r="V31" s="38">
        <f t="shared" si="7"/>
        <v>4.4561157588326981E-3</v>
      </c>
      <c r="W31" s="35"/>
      <c r="X31" s="37">
        <v>1054942.23854375</v>
      </c>
      <c r="Y31" s="37">
        <f t="shared" si="8"/>
        <v>2355.721055749571</v>
      </c>
      <c r="Z31" s="38">
        <f t="shared" si="9"/>
        <v>2.2330332123220564E-3</v>
      </c>
      <c r="AA31" s="35"/>
      <c r="AB31" s="37">
        <v>1054942.23854375</v>
      </c>
      <c r="AC31" s="37">
        <f t="shared" si="10"/>
        <v>2355.721055749571</v>
      </c>
      <c r="AD31" s="38">
        <f t="shared" si="11"/>
        <v>2.2330332123220564E-3</v>
      </c>
      <c r="AE31" s="35"/>
      <c r="AF31" s="37">
        <v>1054942.23854375</v>
      </c>
      <c r="AG31" s="37">
        <f t="shared" si="12"/>
        <v>2355.721055749571</v>
      </c>
      <c r="AH31" s="38">
        <f t="shared" si="13"/>
        <v>2.2330332123220564E-3</v>
      </c>
      <c r="AI31" s="35"/>
      <c r="AJ31" s="37">
        <v>1054942.23854375</v>
      </c>
      <c r="AK31" s="37">
        <f t="shared" si="14"/>
        <v>2355.721055749571</v>
      </c>
      <c r="AL31" s="38">
        <f t="shared" si="15"/>
        <v>2.2330332123220564E-3</v>
      </c>
      <c r="AM31" s="35"/>
    </row>
    <row r="32" spans="1:39" x14ac:dyDescent="0.25">
      <c r="A32" s="34">
        <v>8912107</v>
      </c>
      <c r="B32" s="34" t="s">
        <v>3</v>
      </c>
      <c r="C32" s="34">
        <v>8912107</v>
      </c>
      <c r="D32" s="34" t="s">
        <v>105</v>
      </c>
      <c r="F32" s="37">
        <v>602265.38703066728</v>
      </c>
      <c r="G32" s="35"/>
      <c r="H32" s="37">
        <v>607677.02715700003</v>
      </c>
      <c r="I32" s="37">
        <f t="shared" si="0"/>
        <v>5411.6401263327571</v>
      </c>
      <c r="J32" s="38">
        <f t="shared" si="1"/>
        <v>8.9054545169347018E-3</v>
      </c>
      <c r="K32" s="35"/>
      <c r="L32" s="37">
        <v>607677.02715700003</v>
      </c>
      <c r="M32" s="37">
        <f t="shared" si="2"/>
        <v>5411.6401263327571</v>
      </c>
      <c r="N32" s="38">
        <f t="shared" si="3"/>
        <v>8.9054545169347018E-3</v>
      </c>
      <c r="O32" s="35"/>
      <c r="P32" s="37">
        <v>604725.22343500005</v>
      </c>
      <c r="Q32" s="37">
        <f t="shared" si="4"/>
        <v>2459.8364043327747</v>
      </c>
      <c r="R32" s="38">
        <f t="shared" si="5"/>
        <v>4.0676927454096424E-3</v>
      </c>
      <c r="S32" s="35"/>
      <c r="T32" s="37">
        <v>604725.22343500005</v>
      </c>
      <c r="U32" s="37">
        <f t="shared" si="6"/>
        <v>2459.8364043327747</v>
      </c>
      <c r="V32" s="38">
        <f t="shared" si="7"/>
        <v>4.0676927454096424E-3</v>
      </c>
      <c r="W32" s="35"/>
      <c r="X32" s="37">
        <v>607185.05987</v>
      </c>
      <c r="Y32" s="37">
        <f t="shared" si="8"/>
        <v>4919.6728393327212</v>
      </c>
      <c r="Z32" s="38">
        <f t="shared" si="9"/>
        <v>8.1024273561441651E-3</v>
      </c>
      <c r="AA32" s="35"/>
      <c r="AB32" s="37">
        <v>607185.05987</v>
      </c>
      <c r="AC32" s="37">
        <f t="shared" si="10"/>
        <v>4919.6728393327212</v>
      </c>
      <c r="AD32" s="38">
        <f t="shared" si="11"/>
        <v>8.1024273561441651E-3</v>
      </c>
      <c r="AE32" s="35"/>
      <c r="AF32" s="37">
        <v>603495.30521749996</v>
      </c>
      <c r="AG32" s="37">
        <f t="shared" si="12"/>
        <v>1229.918186832685</v>
      </c>
      <c r="AH32" s="38">
        <f t="shared" si="13"/>
        <v>2.0379913086306812E-3</v>
      </c>
      <c r="AI32" s="35"/>
      <c r="AJ32" s="37">
        <v>603495.30521750008</v>
      </c>
      <c r="AK32" s="37">
        <f t="shared" si="14"/>
        <v>1229.9181868328014</v>
      </c>
      <c r="AL32" s="38">
        <f t="shared" si="15"/>
        <v>2.0379913086308737E-3</v>
      </c>
      <c r="AM32" s="35"/>
    </row>
    <row r="33" spans="1:39" x14ac:dyDescent="0.25">
      <c r="A33" s="34">
        <v>8912108</v>
      </c>
      <c r="B33" s="34" t="s">
        <v>157</v>
      </c>
      <c r="C33" s="34">
        <v>8912108</v>
      </c>
      <c r="D33" s="34" t="s">
        <v>105</v>
      </c>
      <c r="F33" s="37">
        <v>714807.90381245234</v>
      </c>
      <c r="G33" s="35"/>
      <c r="H33" s="37">
        <v>721457.51164179994</v>
      </c>
      <c r="I33" s="37">
        <f t="shared" si="0"/>
        <v>6649.6078293476021</v>
      </c>
      <c r="J33" s="38">
        <f t="shared" si="1"/>
        <v>9.2169084416562283E-3</v>
      </c>
      <c r="K33" s="35"/>
      <c r="L33" s="37">
        <v>721457.51164179994</v>
      </c>
      <c r="M33" s="37">
        <f t="shared" si="2"/>
        <v>6649.6078293476021</v>
      </c>
      <c r="N33" s="38">
        <f t="shared" si="3"/>
        <v>9.2169084416562283E-3</v>
      </c>
      <c r="O33" s="35"/>
      <c r="P33" s="37">
        <v>717830.452819</v>
      </c>
      <c r="Q33" s="37">
        <f t="shared" si="4"/>
        <v>3022.5490065476624</v>
      </c>
      <c r="R33" s="38">
        <f t="shared" si="5"/>
        <v>4.210672582470939E-3</v>
      </c>
      <c r="S33" s="35"/>
      <c r="T33" s="37">
        <v>717830.45281899988</v>
      </c>
      <c r="U33" s="37">
        <f t="shared" si="6"/>
        <v>3022.549006547546</v>
      </c>
      <c r="V33" s="38">
        <f t="shared" si="7"/>
        <v>4.2106725824707777E-3</v>
      </c>
      <c r="W33" s="35"/>
      <c r="X33" s="37">
        <v>720853.00183800003</v>
      </c>
      <c r="Y33" s="37">
        <f t="shared" si="8"/>
        <v>6045.0980255476898</v>
      </c>
      <c r="Z33" s="38">
        <f t="shared" si="9"/>
        <v>8.3860343372839652E-3</v>
      </c>
      <c r="AA33" s="35"/>
      <c r="AB33" s="37">
        <v>720853.00183799991</v>
      </c>
      <c r="AC33" s="37">
        <f t="shared" si="10"/>
        <v>6045.0980255475733</v>
      </c>
      <c r="AD33" s="38">
        <f t="shared" si="11"/>
        <v>8.3860343372838056E-3</v>
      </c>
      <c r="AE33" s="35"/>
      <c r="AF33" s="37">
        <v>716319.17830949998</v>
      </c>
      <c r="AG33" s="37">
        <f t="shared" si="12"/>
        <v>1511.2744970476488</v>
      </c>
      <c r="AH33" s="38">
        <f t="shared" si="13"/>
        <v>2.1097780749277559E-3</v>
      </c>
      <c r="AI33" s="35"/>
      <c r="AJ33" s="37">
        <v>716319.17830949998</v>
      </c>
      <c r="AK33" s="37">
        <f t="shared" si="14"/>
        <v>1511.2744970476488</v>
      </c>
      <c r="AL33" s="38">
        <f t="shared" si="15"/>
        <v>2.1097780749277559E-3</v>
      </c>
      <c r="AM33" s="35"/>
    </row>
    <row r="34" spans="1:39" x14ac:dyDescent="0.25">
      <c r="A34" s="34">
        <v>8912120</v>
      </c>
      <c r="B34" s="34" t="s">
        <v>4</v>
      </c>
      <c r="C34" s="34">
        <v>8912120</v>
      </c>
      <c r="D34" s="34" t="s">
        <v>105</v>
      </c>
      <c r="F34" s="37">
        <v>930713.44805001316</v>
      </c>
      <c r="G34" s="35"/>
      <c r="H34" s="37">
        <v>932764.48647024995</v>
      </c>
      <c r="I34" s="37">
        <f t="shared" si="0"/>
        <v>2051.0384202367859</v>
      </c>
      <c r="J34" s="38">
        <f t="shared" si="1"/>
        <v>2.1988813360576016E-3</v>
      </c>
      <c r="K34" s="35"/>
      <c r="L34" s="37">
        <v>932764.48647025006</v>
      </c>
      <c r="M34" s="37">
        <f t="shared" si="2"/>
        <v>2051.0384202369023</v>
      </c>
      <c r="N34" s="38">
        <f t="shared" si="3"/>
        <v>2.1988813360577261E-3</v>
      </c>
      <c r="O34" s="35"/>
      <c r="P34" s="37">
        <v>934815.52484049997</v>
      </c>
      <c r="Q34" s="37">
        <f t="shared" si="4"/>
        <v>4102.0767904868117</v>
      </c>
      <c r="R34" s="38">
        <f t="shared" si="5"/>
        <v>4.3881136774945153E-3</v>
      </c>
      <c r="S34" s="35"/>
      <c r="T34" s="37">
        <v>934815.52484049997</v>
      </c>
      <c r="U34" s="37">
        <f t="shared" si="6"/>
        <v>4102.0767904868117</v>
      </c>
      <c r="V34" s="38">
        <f t="shared" si="7"/>
        <v>4.3881136774945153E-3</v>
      </c>
      <c r="W34" s="35"/>
      <c r="X34" s="37">
        <v>932764.48647024995</v>
      </c>
      <c r="Y34" s="37">
        <f t="shared" si="8"/>
        <v>2051.0384202367859</v>
      </c>
      <c r="Z34" s="38">
        <f t="shared" si="9"/>
        <v>2.1988813360576016E-3</v>
      </c>
      <c r="AA34" s="35"/>
      <c r="AB34" s="37">
        <v>932764.48647025006</v>
      </c>
      <c r="AC34" s="37">
        <f t="shared" si="10"/>
        <v>2051.0384202369023</v>
      </c>
      <c r="AD34" s="38">
        <f t="shared" si="11"/>
        <v>2.1988813360577261E-3</v>
      </c>
      <c r="AE34" s="35"/>
      <c r="AF34" s="37">
        <v>932764.48647024995</v>
      </c>
      <c r="AG34" s="37">
        <f t="shared" si="12"/>
        <v>2051.0384202367859</v>
      </c>
      <c r="AH34" s="38">
        <f t="shared" si="13"/>
        <v>2.1988813360576016E-3</v>
      </c>
      <c r="AI34" s="35"/>
      <c r="AJ34" s="37">
        <v>932764.48647025006</v>
      </c>
      <c r="AK34" s="37">
        <f t="shared" si="14"/>
        <v>2051.0384202369023</v>
      </c>
      <c r="AL34" s="38">
        <f t="shared" si="15"/>
        <v>2.1988813360577261E-3</v>
      </c>
      <c r="AM34" s="35"/>
    </row>
    <row r="35" spans="1:39" x14ac:dyDescent="0.25">
      <c r="A35" s="34">
        <v>8912126</v>
      </c>
      <c r="B35" s="34" t="s">
        <v>5</v>
      </c>
      <c r="C35" s="34">
        <v>8912126</v>
      </c>
      <c r="D35" s="34" t="s">
        <v>105</v>
      </c>
      <c r="F35" s="37">
        <v>1624750.777473042</v>
      </c>
      <c r="G35" s="35"/>
      <c r="H35" s="37">
        <v>1628536.90919375</v>
      </c>
      <c r="I35" s="37">
        <f t="shared" si="0"/>
        <v>3786.1317207079846</v>
      </c>
      <c r="J35" s="38">
        <f t="shared" si="1"/>
        <v>2.3248670013763513E-3</v>
      </c>
      <c r="K35" s="35"/>
      <c r="L35" s="37">
        <v>1628536.90919375</v>
      </c>
      <c r="M35" s="37">
        <f t="shared" si="2"/>
        <v>3786.1317207079846</v>
      </c>
      <c r="N35" s="38">
        <f t="shared" si="3"/>
        <v>2.3248670013763513E-3</v>
      </c>
      <c r="O35" s="35"/>
      <c r="P35" s="37">
        <v>1632323.0408874999</v>
      </c>
      <c r="Q35" s="37">
        <f t="shared" si="4"/>
        <v>7572.263414457906</v>
      </c>
      <c r="R35" s="38">
        <f t="shared" si="5"/>
        <v>4.638949046716169E-3</v>
      </c>
      <c r="S35" s="35"/>
      <c r="T35" s="37">
        <v>1632323.0408874999</v>
      </c>
      <c r="U35" s="37">
        <f t="shared" si="6"/>
        <v>7572.263414457906</v>
      </c>
      <c r="V35" s="38">
        <f t="shared" si="7"/>
        <v>4.638949046716169E-3</v>
      </c>
      <c r="W35" s="35"/>
      <c r="X35" s="37">
        <v>1628536.90919375</v>
      </c>
      <c r="Y35" s="37">
        <f t="shared" si="8"/>
        <v>3786.1317207079846</v>
      </c>
      <c r="Z35" s="38">
        <f t="shared" si="9"/>
        <v>2.3248670013763513E-3</v>
      </c>
      <c r="AA35" s="35"/>
      <c r="AB35" s="37">
        <v>1628536.90919375</v>
      </c>
      <c r="AC35" s="37">
        <f t="shared" si="10"/>
        <v>3786.1317207079846</v>
      </c>
      <c r="AD35" s="38">
        <f t="shared" si="11"/>
        <v>2.3248670013763513E-3</v>
      </c>
      <c r="AE35" s="35"/>
      <c r="AF35" s="37">
        <v>1628536.90919375</v>
      </c>
      <c r="AG35" s="37">
        <f t="shared" si="12"/>
        <v>3786.1317207079846</v>
      </c>
      <c r="AH35" s="38">
        <f t="shared" si="13"/>
        <v>2.3248670013763513E-3</v>
      </c>
      <c r="AI35" s="35"/>
      <c r="AJ35" s="37">
        <v>1628536.90919375</v>
      </c>
      <c r="AK35" s="37">
        <f t="shared" si="14"/>
        <v>3786.1317207079846</v>
      </c>
      <c r="AL35" s="38">
        <f t="shared" si="15"/>
        <v>2.3248670013763513E-3</v>
      </c>
      <c r="AM35" s="35"/>
    </row>
    <row r="36" spans="1:39" x14ac:dyDescent="0.25">
      <c r="A36" s="34">
        <v>8912140</v>
      </c>
      <c r="B36" s="34" t="s">
        <v>189</v>
      </c>
      <c r="C36" s="34">
        <v>8912140</v>
      </c>
      <c r="D36" s="34" t="s">
        <v>105</v>
      </c>
      <c r="F36" s="37">
        <v>1637741.2742910134</v>
      </c>
      <c r="G36" s="35"/>
      <c r="H36" s="37">
        <v>1641559.8822357499</v>
      </c>
      <c r="I36" s="37">
        <f t="shared" si="0"/>
        <v>3818.60794473649</v>
      </c>
      <c r="J36" s="38">
        <f t="shared" si="1"/>
        <v>2.3262069121326679E-3</v>
      </c>
      <c r="K36" s="35"/>
      <c r="L36" s="37">
        <v>1641559.8822357499</v>
      </c>
      <c r="M36" s="37">
        <f t="shared" si="2"/>
        <v>3818.60794473649</v>
      </c>
      <c r="N36" s="38">
        <f t="shared" si="3"/>
        <v>2.3262069121326679E-3</v>
      </c>
      <c r="O36" s="35"/>
      <c r="P36" s="37">
        <v>1645378.4901715</v>
      </c>
      <c r="Q36" s="37">
        <f t="shared" si="4"/>
        <v>7637.2158804866485</v>
      </c>
      <c r="R36" s="38">
        <f t="shared" si="5"/>
        <v>4.641616458527187E-3</v>
      </c>
      <c r="S36" s="35"/>
      <c r="T36" s="37">
        <v>1645378.4901714998</v>
      </c>
      <c r="U36" s="37">
        <f t="shared" si="6"/>
        <v>7637.2158804864157</v>
      </c>
      <c r="V36" s="38">
        <f t="shared" si="7"/>
        <v>4.6416164585270465E-3</v>
      </c>
      <c r="W36" s="35"/>
      <c r="X36" s="37">
        <v>1641559.8822357499</v>
      </c>
      <c r="Y36" s="37">
        <f t="shared" si="8"/>
        <v>3818.60794473649</v>
      </c>
      <c r="Z36" s="38">
        <f t="shared" si="9"/>
        <v>2.3262069121326679E-3</v>
      </c>
      <c r="AA36" s="35"/>
      <c r="AB36" s="37">
        <v>1641559.8822357499</v>
      </c>
      <c r="AC36" s="37">
        <f t="shared" si="10"/>
        <v>3818.60794473649</v>
      </c>
      <c r="AD36" s="38">
        <f t="shared" si="11"/>
        <v>2.3262069121326679E-3</v>
      </c>
      <c r="AE36" s="35"/>
      <c r="AF36" s="37">
        <v>1641559.8822357499</v>
      </c>
      <c r="AG36" s="37">
        <f t="shared" si="12"/>
        <v>3818.60794473649</v>
      </c>
      <c r="AH36" s="38">
        <f t="shared" si="13"/>
        <v>2.3262069121326679E-3</v>
      </c>
      <c r="AI36" s="35"/>
      <c r="AJ36" s="37">
        <v>1641559.8822357499</v>
      </c>
      <c r="AK36" s="37">
        <f t="shared" si="14"/>
        <v>3818.60794473649</v>
      </c>
      <c r="AL36" s="38">
        <f t="shared" si="15"/>
        <v>2.3262069121326679E-3</v>
      </c>
      <c r="AM36" s="35"/>
    </row>
    <row r="37" spans="1:39" x14ac:dyDescent="0.25">
      <c r="A37" s="34">
        <v>8912150</v>
      </c>
      <c r="B37" s="34" t="s">
        <v>6</v>
      </c>
      <c r="C37" s="34">
        <v>8912150</v>
      </c>
      <c r="D37" s="34" t="s">
        <v>105</v>
      </c>
      <c r="F37" s="37">
        <v>1245064.9249126678</v>
      </c>
      <c r="G37" s="35"/>
      <c r="H37" s="37">
        <v>1257547.3599739</v>
      </c>
      <c r="I37" s="37">
        <f t="shared" si="0"/>
        <v>12482.435061232187</v>
      </c>
      <c r="J37" s="38">
        <f t="shared" si="1"/>
        <v>9.9260158770412086E-3</v>
      </c>
      <c r="K37" s="35"/>
      <c r="L37" s="37">
        <v>1257547.3599739</v>
      </c>
      <c r="M37" s="37">
        <f t="shared" si="2"/>
        <v>12482.435061232187</v>
      </c>
      <c r="N37" s="38">
        <f t="shared" si="3"/>
        <v>9.9260158770412086E-3</v>
      </c>
      <c r="O37" s="35"/>
      <c r="P37" s="37">
        <v>1250738.7590244999</v>
      </c>
      <c r="Q37" s="37">
        <f t="shared" si="4"/>
        <v>5673.8341118320823</v>
      </c>
      <c r="R37" s="38">
        <f t="shared" si="5"/>
        <v>4.5363862524395804E-3</v>
      </c>
      <c r="S37" s="35"/>
      <c r="T37" s="37">
        <v>1250738.7590244999</v>
      </c>
      <c r="U37" s="37">
        <f t="shared" si="6"/>
        <v>5673.8341118320823</v>
      </c>
      <c r="V37" s="38">
        <f t="shared" si="7"/>
        <v>4.5363862524395804E-3</v>
      </c>
      <c r="W37" s="35"/>
      <c r="X37" s="37">
        <v>1256412.5931489998</v>
      </c>
      <c r="Y37" s="37">
        <f t="shared" si="8"/>
        <v>11347.668236332014</v>
      </c>
      <c r="Z37" s="38">
        <f t="shared" si="9"/>
        <v>9.031800778031741E-3</v>
      </c>
      <c r="AA37" s="35"/>
      <c r="AB37" s="37">
        <v>1256412.5931489998</v>
      </c>
      <c r="AC37" s="37">
        <f t="shared" si="10"/>
        <v>11347.668236332014</v>
      </c>
      <c r="AD37" s="38">
        <f t="shared" si="11"/>
        <v>9.031800778031741E-3</v>
      </c>
      <c r="AE37" s="35"/>
      <c r="AF37" s="37">
        <v>1247901.8419622499</v>
      </c>
      <c r="AG37" s="37">
        <f t="shared" si="12"/>
        <v>2836.9170495821163</v>
      </c>
      <c r="AH37" s="38">
        <f t="shared" si="13"/>
        <v>2.2733495169149171E-3</v>
      </c>
      <c r="AI37" s="35"/>
      <c r="AJ37" s="37">
        <v>1247901.8419622499</v>
      </c>
      <c r="AK37" s="37">
        <f t="shared" si="14"/>
        <v>2836.9170495821163</v>
      </c>
      <c r="AL37" s="38">
        <f t="shared" si="15"/>
        <v>2.2733495169149171E-3</v>
      </c>
      <c r="AM37" s="35"/>
    </row>
    <row r="38" spans="1:39" x14ac:dyDescent="0.25">
      <c r="A38" s="34">
        <v>8912165</v>
      </c>
      <c r="B38" s="34" t="s">
        <v>190</v>
      </c>
      <c r="C38" s="34">
        <v>8912165</v>
      </c>
      <c r="D38" s="34" t="s">
        <v>105</v>
      </c>
      <c r="F38" s="37">
        <v>617750.3820155015</v>
      </c>
      <c r="G38" s="35"/>
      <c r="H38" s="37">
        <v>620290.79457593255</v>
      </c>
      <c r="I38" s="37">
        <f t="shared" si="0"/>
        <v>2540.4125604310539</v>
      </c>
      <c r="J38" s="38">
        <f t="shared" si="1"/>
        <v>4.095518719035368E-3</v>
      </c>
      <c r="K38" s="35"/>
      <c r="L38" s="37">
        <v>619019.012705</v>
      </c>
      <c r="M38" s="37">
        <f t="shared" si="2"/>
        <v>1268.6306894985028</v>
      </c>
      <c r="N38" s="38">
        <f t="shared" si="3"/>
        <v>2.0494212026781187E-3</v>
      </c>
      <c r="O38" s="35"/>
      <c r="P38" s="37">
        <v>620287.6434099999</v>
      </c>
      <c r="Q38" s="37">
        <f t="shared" si="4"/>
        <v>2537.2613944984041</v>
      </c>
      <c r="R38" s="38">
        <f t="shared" si="5"/>
        <v>4.0904593561624705E-3</v>
      </c>
      <c r="S38" s="35"/>
      <c r="T38" s="37">
        <v>620287.64341000002</v>
      </c>
      <c r="U38" s="37">
        <f t="shared" si="6"/>
        <v>2537.2613944985205</v>
      </c>
      <c r="V38" s="38">
        <f t="shared" si="7"/>
        <v>4.0904593561626569E-3</v>
      </c>
      <c r="W38" s="35"/>
      <c r="X38" s="37">
        <v>620290.79457593255</v>
      </c>
      <c r="Y38" s="37">
        <f t="shared" si="8"/>
        <v>2540.4125604310539</v>
      </c>
      <c r="Z38" s="38">
        <f t="shared" si="9"/>
        <v>4.095518719035368E-3</v>
      </c>
      <c r="AA38" s="35"/>
      <c r="AB38" s="37">
        <v>619019.012705</v>
      </c>
      <c r="AC38" s="37">
        <f t="shared" si="10"/>
        <v>1268.6306894985028</v>
      </c>
      <c r="AD38" s="38">
        <f t="shared" si="11"/>
        <v>2.0494212026781187E-3</v>
      </c>
      <c r="AE38" s="35"/>
      <c r="AF38" s="37">
        <v>619019.012705</v>
      </c>
      <c r="AG38" s="37">
        <f t="shared" si="12"/>
        <v>1268.6306894985028</v>
      </c>
      <c r="AH38" s="38">
        <f t="shared" si="13"/>
        <v>2.0494212026781187E-3</v>
      </c>
      <c r="AI38" s="35"/>
      <c r="AJ38" s="37">
        <v>619019.012705</v>
      </c>
      <c r="AK38" s="37">
        <f t="shared" si="14"/>
        <v>1268.6306894985028</v>
      </c>
      <c r="AL38" s="38">
        <f t="shared" si="15"/>
        <v>2.0494212026781187E-3</v>
      </c>
      <c r="AM38" s="35"/>
    </row>
    <row r="39" spans="1:39" x14ac:dyDescent="0.25">
      <c r="A39" s="34">
        <v>8912167</v>
      </c>
      <c r="B39" s="34" t="s">
        <v>191</v>
      </c>
      <c r="C39" s="34">
        <v>8912167</v>
      </c>
      <c r="D39" s="34" t="s">
        <v>105</v>
      </c>
      <c r="F39" s="37">
        <v>1079222.0690376034</v>
      </c>
      <c r="G39" s="35"/>
      <c r="H39" s="37">
        <v>1081644.3789224999</v>
      </c>
      <c r="I39" s="37">
        <f t="shared" si="0"/>
        <v>2422.3098848965019</v>
      </c>
      <c r="J39" s="38">
        <f t="shared" si="1"/>
        <v>2.2394697666801825E-3</v>
      </c>
      <c r="K39" s="35"/>
      <c r="L39" s="37">
        <v>1081644.3789224999</v>
      </c>
      <c r="M39" s="37">
        <f t="shared" si="2"/>
        <v>2422.3098848965019</v>
      </c>
      <c r="N39" s="38">
        <f t="shared" si="3"/>
        <v>2.2394697666801825E-3</v>
      </c>
      <c r="O39" s="35"/>
      <c r="P39" s="37">
        <v>1084066.6888449998</v>
      </c>
      <c r="Q39" s="37">
        <f t="shared" si="4"/>
        <v>4844.6198073963169</v>
      </c>
      <c r="R39" s="38">
        <f t="shared" si="5"/>
        <v>4.4689315309171009E-3</v>
      </c>
      <c r="S39" s="35"/>
      <c r="T39" s="37">
        <v>1084066.688845</v>
      </c>
      <c r="U39" s="37">
        <f t="shared" si="6"/>
        <v>4844.6198073965497</v>
      </c>
      <c r="V39" s="38">
        <f t="shared" si="7"/>
        <v>4.4689315309173142E-3</v>
      </c>
      <c r="W39" s="35"/>
      <c r="X39" s="37">
        <v>1081644.3789224999</v>
      </c>
      <c r="Y39" s="37">
        <f t="shared" si="8"/>
        <v>2422.3098848965019</v>
      </c>
      <c r="Z39" s="38">
        <f t="shared" si="9"/>
        <v>2.2394697666801825E-3</v>
      </c>
      <c r="AA39" s="35"/>
      <c r="AB39" s="37">
        <v>1081644.3789224999</v>
      </c>
      <c r="AC39" s="37">
        <f t="shared" si="10"/>
        <v>2422.3098848965019</v>
      </c>
      <c r="AD39" s="38">
        <f t="shared" si="11"/>
        <v>2.2394697666801825E-3</v>
      </c>
      <c r="AE39" s="35"/>
      <c r="AF39" s="37">
        <v>1081644.3789224999</v>
      </c>
      <c r="AG39" s="37">
        <f t="shared" si="12"/>
        <v>2422.3098848965019</v>
      </c>
      <c r="AH39" s="38">
        <f t="shared" si="13"/>
        <v>2.2394697666801825E-3</v>
      </c>
      <c r="AI39" s="35"/>
      <c r="AJ39" s="37">
        <v>1081644.3789224999</v>
      </c>
      <c r="AK39" s="37">
        <f t="shared" si="14"/>
        <v>2422.3098848965019</v>
      </c>
      <c r="AL39" s="38">
        <f t="shared" si="15"/>
        <v>2.2394697666801825E-3</v>
      </c>
      <c r="AM39" s="35"/>
    </row>
    <row r="40" spans="1:39" x14ac:dyDescent="0.25">
      <c r="A40" s="34">
        <v>8912174</v>
      </c>
      <c r="B40" s="34" t="s">
        <v>192</v>
      </c>
      <c r="C40" s="34">
        <v>8912174</v>
      </c>
      <c r="D40" s="34" t="s">
        <v>105</v>
      </c>
      <c r="F40" s="37">
        <v>727180.39662960428</v>
      </c>
      <c r="G40" s="35"/>
      <c r="H40" s="37">
        <v>728722.60234149988</v>
      </c>
      <c r="I40" s="37">
        <f t="shared" si="0"/>
        <v>1542.2057118956</v>
      </c>
      <c r="J40" s="38">
        <f t="shared" si="1"/>
        <v>2.116313816725667E-3</v>
      </c>
      <c r="K40" s="35"/>
      <c r="L40" s="37">
        <v>728722.60234149988</v>
      </c>
      <c r="M40" s="37">
        <f t="shared" si="2"/>
        <v>1542.2057118956</v>
      </c>
      <c r="N40" s="38">
        <f t="shared" si="3"/>
        <v>2.116313816725667E-3</v>
      </c>
      <c r="O40" s="35"/>
      <c r="P40" s="37">
        <v>730264.80808299989</v>
      </c>
      <c r="Q40" s="37">
        <f t="shared" si="4"/>
        <v>3084.4114533956163</v>
      </c>
      <c r="R40" s="38">
        <f t="shared" si="5"/>
        <v>4.223689022469025E-3</v>
      </c>
      <c r="S40" s="35"/>
      <c r="T40" s="37">
        <v>730264.80808299989</v>
      </c>
      <c r="U40" s="37">
        <f t="shared" si="6"/>
        <v>3084.4114533956163</v>
      </c>
      <c r="V40" s="38">
        <f t="shared" si="7"/>
        <v>4.223689022469025E-3</v>
      </c>
      <c r="W40" s="35"/>
      <c r="X40" s="37">
        <v>728722.60234149988</v>
      </c>
      <c r="Y40" s="37">
        <f t="shared" si="8"/>
        <v>1542.2057118956</v>
      </c>
      <c r="Z40" s="38">
        <f t="shared" si="9"/>
        <v>2.116313816725667E-3</v>
      </c>
      <c r="AA40" s="35"/>
      <c r="AB40" s="37">
        <v>728722.60234149988</v>
      </c>
      <c r="AC40" s="37">
        <f t="shared" si="10"/>
        <v>1542.2057118956</v>
      </c>
      <c r="AD40" s="38">
        <f t="shared" si="11"/>
        <v>2.116313816725667E-3</v>
      </c>
      <c r="AE40" s="35"/>
      <c r="AF40" s="37">
        <v>728722.60234149988</v>
      </c>
      <c r="AG40" s="37">
        <f t="shared" si="12"/>
        <v>1542.2057118956</v>
      </c>
      <c r="AH40" s="38">
        <f t="shared" si="13"/>
        <v>2.116313816725667E-3</v>
      </c>
      <c r="AI40" s="35"/>
      <c r="AJ40" s="37">
        <v>728722.60234149988</v>
      </c>
      <c r="AK40" s="37">
        <f t="shared" si="14"/>
        <v>1542.2057118956</v>
      </c>
      <c r="AL40" s="38">
        <f t="shared" si="15"/>
        <v>2.116313816725667E-3</v>
      </c>
      <c r="AM40" s="35"/>
    </row>
    <row r="41" spans="1:39" x14ac:dyDescent="0.25">
      <c r="A41" s="34">
        <v>8912175</v>
      </c>
      <c r="B41" s="34" t="s">
        <v>7</v>
      </c>
      <c r="C41" s="34">
        <v>8912175</v>
      </c>
      <c r="D41" s="34" t="s">
        <v>105</v>
      </c>
      <c r="F41" s="37">
        <v>576291.26909012976</v>
      </c>
      <c r="G41" s="35"/>
      <c r="H41" s="37">
        <v>581417.19396010006</v>
      </c>
      <c r="I41" s="37">
        <f t="shared" si="0"/>
        <v>5125.9248699703021</v>
      </c>
      <c r="J41" s="38">
        <f t="shared" si="1"/>
        <v>8.8162595176400488E-3</v>
      </c>
      <c r="K41" s="35"/>
      <c r="L41" s="37">
        <v>581417.19396010006</v>
      </c>
      <c r="M41" s="37">
        <f t="shared" si="2"/>
        <v>5125.9248699703021</v>
      </c>
      <c r="N41" s="38">
        <f t="shared" si="3"/>
        <v>8.8162595176400488E-3</v>
      </c>
      <c r="O41" s="35"/>
      <c r="P41" s="37">
        <v>578621.23494550004</v>
      </c>
      <c r="Q41" s="37">
        <f t="shared" si="4"/>
        <v>2329.9658553702757</v>
      </c>
      <c r="R41" s="38">
        <f t="shared" si="5"/>
        <v>4.0267548348614166E-3</v>
      </c>
      <c r="S41" s="35"/>
      <c r="T41" s="37">
        <v>578621.23494550004</v>
      </c>
      <c r="U41" s="37">
        <f t="shared" si="6"/>
        <v>2329.9658553702757</v>
      </c>
      <c r="V41" s="38">
        <f t="shared" si="7"/>
        <v>4.0267548348614166E-3</v>
      </c>
      <c r="W41" s="35"/>
      <c r="X41" s="37">
        <v>580951.20079100004</v>
      </c>
      <c r="Y41" s="37">
        <f t="shared" si="8"/>
        <v>4659.9317008702783</v>
      </c>
      <c r="Z41" s="38">
        <f t="shared" si="9"/>
        <v>8.0212102058236576E-3</v>
      </c>
      <c r="AA41" s="35"/>
      <c r="AB41" s="37">
        <v>580951.20079100004</v>
      </c>
      <c r="AC41" s="37">
        <f t="shared" si="10"/>
        <v>4659.9317008702783</v>
      </c>
      <c r="AD41" s="38">
        <f t="shared" si="11"/>
        <v>8.0212102058236576E-3</v>
      </c>
      <c r="AE41" s="35"/>
      <c r="AF41" s="37">
        <v>577456.25202275009</v>
      </c>
      <c r="AG41" s="37">
        <f t="shared" si="12"/>
        <v>1164.9829326203326</v>
      </c>
      <c r="AH41" s="38">
        <f t="shared" si="13"/>
        <v>2.0174392926556031E-3</v>
      </c>
      <c r="AI41" s="35"/>
      <c r="AJ41" s="37">
        <v>577456.25202275009</v>
      </c>
      <c r="AK41" s="37">
        <f t="shared" si="14"/>
        <v>1164.9829326203326</v>
      </c>
      <c r="AL41" s="38">
        <f t="shared" si="15"/>
        <v>2.0174392926556031E-3</v>
      </c>
      <c r="AM41" s="35"/>
    </row>
    <row r="42" spans="1:39" x14ac:dyDescent="0.25">
      <c r="A42" s="34">
        <v>8912176</v>
      </c>
      <c r="B42" s="34" t="s">
        <v>193</v>
      </c>
      <c r="C42" s="34">
        <v>8912176</v>
      </c>
      <c r="D42" s="34" t="s">
        <v>105</v>
      </c>
      <c r="F42" s="37">
        <v>458527.56520375749</v>
      </c>
      <c r="G42" s="35"/>
      <c r="H42" s="37">
        <v>462358.08931719995</v>
      </c>
      <c r="I42" s="37">
        <f t="shared" si="0"/>
        <v>3830.5241134424577</v>
      </c>
      <c r="J42" s="38">
        <f t="shared" si="1"/>
        <v>8.2847563435070205E-3</v>
      </c>
      <c r="K42" s="35"/>
      <c r="L42" s="37">
        <v>462358.08931720001</v>
      </c>
      <c r="M42" s="37">
        <f t="shared" si="2"/>
        <v>3830.524113442516</v>
      </c>
      <c r="N42" s="38">
        <f t="shared" si="3"/>
        <v>8.2847563435071454E-3</v>
      </c>
      <c r="O42" s="35"/>
      <c r="P42" s="37">
        <v>460268.71252599993</v>
      </c>
      <c r="Q42" s="37">
        <f t="shared" si="4"/>
        <v>1741.1473222424393</v>
      </c>
      <c r="R42" s="38">
        <f t="shared" si="5"/>
        <v>3.7828930684574488E-3</v>
      </c>
      <c r="S42" s="35"/>
      <c r="T42" s="37">
        <v>460268.71252599999</v>
      </c>
      <c r="U42" s="37">
        <f t="shared" si="6"/>
        <v>1741.1473222424975</v>
      </c>
      <c r="V42" s="38">
        <f t="shared" si="7"/>
        <v>3.782893068457575E-3</v>
      </c>
      <c r="W42" s="35"/>
      <c r="X42" s="37">
        <v>462009.85985199997</v>
      </c>
      <c r="Y42" s="37">
        <f t="shared" si="8"/>
        <v>3482.2946482424741</v>
      </c>
      <c r="Z42" s="38">
        <f t="shared" si="9"/>
        <v>7.5372734455450598E-3</v>
      </c>
      <c r="AA42" s="35"/>
      <c r="AB42" s="37">
        <v>462009.85985199997</v>
      </c>
      <c r="AC42" s="37">
        <f t="shared" si="10"/>
        <v>3482.2946482424741</v>
      </c>
      <c r="AD42" s="38">
        <f t="shared" si="11"/>
        <v>7.5372734455450598E-3</v>
      </c>
      <c r="AE42" s="35"/>
      <c r="AF42" s="37">
        <v>459398.13886299997</v>
      </c>
      <c r="AG42" s="37">
        <f t="shared" si="12"/>
        <v>870.57365924248006</v>
      </c>
      <c r="AH42" s="38">
        <f t="shared" si="13"/>
        <v>1.8950308797443765E-3</v>
      </c>
      <c r="AI42" s="35"/>
      <c r="AJ42" s="37">
        <v>459398.13886299997</v>
      </c>
      <c r="AK42" s="37">
        <f t="shared" si="14"/>
        <v>870.57365924248006</v>
      </c>
      <c r="AL42" s="38">
        <f t="shared" si="15"/>
        <v>1.8950308797443765E-3</v>
      </c>
      <c r="AM42" s="35"/>
    </row>
    <row r="43" spans="1:39" x14ac:dyDescent="0.25">
      <c r="A43" s="34">
        <v>8912180</v>
      </c>
      <c r="B43" s="34" t="s">
        <v>194</v>
      </c>
      <c r="C43" s="34">
        <v>8912180</v>
      </c>
      <c r="D43" s="34" t="s">
        <v>105</v>
      </c>
      <c r="F43" s="37">
        <v>905183.78263710113</v>
      </c>
      <c r="G43" s="35"/>
      <c r="H43" s="37">
        <v>913927.52510860015</v>
      </c>
      <c r="I43" s="37">
        <f t="shared" si="0"/>
        <v>8743.7424714990193</v>
      </c>
      <c r="J43" s="38">
        <f t="shared" si="1"/>
        <v>9.5672164709778469E-3</v>
      </c>
      <c r="K43" s="35"/>
      <c r="L43" s="37">
        <v>913927.52510860004</v>
      </c>
      <c r="M43" s="37">
        <f t="shared" si="2"/>
        <v>8743.7424714989029</v>
      </c>
      <c r="N43" s="38">
        <f t="shared" si="3"/>
        <v>9.5672164709777203E-3</v>
      </c>
      <c r="O43" s="35"/>
      <c r="P43" s="37">
        <v>909158.21101300011</v>
      </c>
      <c r="Q43" s="37">
        <f t="shared" si="4"/>
        <v>3974.4283758989768</v>
      </c>
      <c r="R43" s="38">
        <f t="shared" si="5"/>
        <v>4.3715475785788688E-3</v>
      </c>
      <c r="S43" s="35"/>
      <c r="T43" s="37">
        <v>909158.21101300011</v>
      </c>
      <c r="U43" s="37">
        <f t="shared" si="6"/>
        <v>3974.4283758989768</v>
      </c>
      <c r="V43" s="38">
        <f t="shared" si="7"/>
        <v>4.3715475785788688E-3</v>
      </c>
      <c r="W43" s="35"/>
      <c r="X43" s="37">
        <v>913132.63942600007</v>
      </c>
      <c r="Y43" s="37">
        <f t="shared" si="8"/>
        <v>7948.8567888989346</v>
      </c>
      <c r="Z43" s="38">
        <f t="shared" si="9"/>
        <v>8.7050406980256744E-3</v>
      </c>
      <c r="AA43" s="35"/>
      <c r="AB43" s="37">
        <v>913132.63942600007</v>
      </c>
      <c r="AC43" s="37">
        <f t="shared" si="10"/>
        <v>7948.8567888989346</v>
      </c>
      <c r="AD43" s="38">
        <f t="shared" si="11"/>
        <v>8.7050406980256744E-3</v>
      </c>
      <c r="AE43" s="35"/>
      <c r="AF43" s="37">
        <v>907170.99680650013</v>
      </c>
      <c r="AG43" s="37">
        <f t="shared" si="12"/>
        <v>1987.2141693989979</v>
      </c>
      <c r="AH43" s="38">
        <f t="shared" si="13"/>
        <v>2.1905618415872605E-3</v>
      </c>
      <c r="AI43" s="35"/>
      <c r="AJ43" s="37">
        <v>907170.99680650013</v>
      </c>
      <c r="AK43" s="37">
        <f t="shared" si="14"/>
        <v>1987.2141693989979</v>
      </c>
      <c r="AL43" s="38">
        <f t="shared" si="15"/>
        <v>2.1905618415872605E-3</v>
      </c>
      <c r="AM43" s="35"/>
    </row>
    <row r="44" spans="1:39" x14ac:dyDescent="0.25">
      <c r="A44" s="34">
        <v>8912200</v>
      </c>
      <c r="B44" s="34" t="s">
        <v>8</v>
      </c>
      <c r="C44" s="34">
        <v>8912200</v>
      </c>
      <c r="D44" s="34" t="s">
        <v>105</v>
      </c>
      <c r="F44" s="37">
        <v>860718.73561732692</v>
      </c>
      <c r="G44" s="35"/>
      <c r="H44" s="37">
        <v>862594.78718900005</v>
      </c>
      <c r="I44" s="37">
        <f t="shared" si="0"/>
        <v>1876.0515716731315</v>
      </c>
      <c r="J44" s="38">
        <f t="shared" si="1"/>
        <v>2.1748932401814717E-3</v>
      </c>
      <c r="K44" s="35"/>
      <c r="L44" s="37">
        <v>862594.78718900005</v>
      </c>
      <c r="M44" s="37">
        <f t="shared" si="2"/>
        <v>1876.0515716731315</v>
      </c>
      <c r="N44" s="38">
        <f t="shared" si="3"/>
        <v>2.1748932401814717E-3</v>
      </c>
      <c r="O44" s="35"/>
      <c r="P44" s="37">
        <v>864470.83877800009</v>
      </c>
      <c r="Q44" s="37">
        <f t="shared" si="4"/>
        <v>3752.1031606731704</v>
      </c>
      <c r="R44" s="38">
        <f t="shared" si="5"/>
        <v>4.3403467096438716E-3</v>
      </c>
      <c r="S44" s="35"/>
      <c r="T44" s="37">
        <v>864470.83877799998</v>
      </c>
      <c r="U44" s="37">
        <f t="shared" si="6"/>
        <v>3752.1031606730539</v>
      </c>
      <c r="V44" s="38">
        <f t="shared" si="7"/>
        <v>4.3403467096437371E-3</v>
      </c>
      <c r="W44" s="35"/>
      <c r="X44" s="37">
        <v>862594.78718900005</v>
      </c>
      <c r="Y44" s="37">
        <f t="shared" si="8"/>
        <v>1876.0515716731315</v>
      </c>
      <c r="Z44" s="38">
        <f t="shared" si="9"/>
        <v>2.1748932401814717E-3</v>
      </c>
      <c r="AA44" s="35"/>
      <c r="AB44" s="37">
        <v>862594.78718900005</v>
      </c>
      <c r="AC44" s="37">
        <f t="shared" si="10"/>
        <v>1876.0515716731315</v>
      </c>
      <c r="AD44" s="38">
        <f t="shared" si="11"/>
        <v>2.1748932401814717E-3</v>
      </c>
      <c r="AE44" s="35"/>
      <c r="AF44" s="37">
        <v>862594.78718900005</v>
      </c>
      <c r="AG44" s="37">
        <f t="shared" si="12"/>
        <v>1876.0515716731315</v>
      </c>
      <c r="AH44" s="38">
        <f t="shared" si="13"/>
        <v>2.1748932401814717E-3</v>
      </c>
      <c r="AI44" s="35"/>
      <c r="AJ44" s="37">
        <v>862594.78718900005</v>
      </c>
      <c r="AK44" s="37">
        <f t="shared" si="14"/>
        <v>1876.0515716731315</v>
      </c>
      <c r="AL44" s="38">
        <f t="shared" si="15"/>
        <v>2.1748932401814717E-3</v>
      </c>
      <c r="AM44" s="35"/>
    </row>
    <row r="45" spans="1:39" x14ac:dyDescent="0.25">
      <c r="A45" s="34">
        <v>8912201</v>
      </c>
      <c r="B45" s="34" t="s">
        <v>69</v>
      </c>
      <c r="C45" s="34">
        <v>8912201</v>
      </c>
      <c r="D45" s="34" t="s">
        <v>105</v>
      </c>
      <c r="F45" s="37">
        <v>934160.93208754319</v>
      </c>
      <c r="G45" s="35"/>
      <c r="H45" s="37">
        <v>936220.58918025007</v>
      </c>
      <c r="I45" s="37">
        <f t="shared" si="0"/>
        <v>2059.6570927068824</v>
      </c>
      <c r="J45" s="38">
        <f t="shared" si="1"/>
        <v>2.1999698751661804E-3</v>
      </c>
      <c r="K45" s="35"/>
      <c r="L45" s="37">
        <v>936220.58918024995</v>
      </c>
      <c r="M45" s="37">
        <f t="shared" si="2"/>
        <v>2059.657092706766</v>
      </c>
      <c r="N45" s="38">
        <f t="shared" si="3"/>
        <v>2.1999698751660559E-3</v>
      </c>
      <c r="O45" s="35"/>
      <c r="P45" s="37">
        <v>938280.24626050005</v>
      </c>
      <c r="Q45" s="37">
        <f t="shared" si="4"/>
        <v>4119.3141729568597</v>
      </c>
      <c r="R45" s="38">
        <f t="shared" si="5"/>
        <v>4.3902812505904462E-3</v>
      </c>
      <c r="S45" s="35"/>
      <c r="T45" s="37">
        <v>938280.24626050005</v>
      </c>
      <c r="U45" s="37">
        <f t="shared" si="6"/>
        <v>4119.3141729568597</v>
      </c>
      <c r="V45" s="38">
        <f t="shared" si="7"/>
        <v>4.3902812505904462E-3</v>
      </c>
      <c r="W45" s="35"/>
      <c r="X45" s="37">
        <v>936220.58918025007</v>
      </c>
      <c r="Y45" s="37">
        <f t="shared" si="8"/>
        <v>2059.6570927068824</v>
      </c>
      <c r="Z45" s="38">
        <f t="shared" si="9"/>
        <v>2.1999698751661804E-3</v>
      </c>
      <c r="AA45" s="35"/>
      <c r="AB45" s="37">
        <v>936220.58918024995</v>
      </c>
      <c r="AC45" s="37">
        <f t="shared" si="10"/>
        <v>2059.657092706766</v>
      </c>
      <c r="AD45" s="38">
        <f t="shared" si="11"/>
        <v>2.1999698751660559E-3</v>
      </c>
      <c r="AE45" s="35"/>
      <c r="AF45" s="37">
        <v>936220.58918025007</v>
      </c>
      <c r="AG45" s="37">
        <f t="shared" si="12"/>
        <v>2059.6570927068824</v>
      </c>
      <c r="AH45" s="38">
        <f t="shared" si="13"/>
        <v>2.1999698751661804E-3</v>
      </c>
      <c r="AI45" s="35"/>
      <c r="AJ45" s="37">
        <v>936220.58918024995</v>
      </c>
      <c r="AK45" s="37">
        <f t="shared" si="14"/>
        <v>2059.657092706766</v>
      </c>
      <c r="AL45" s="38">
        <f t="shared" si="15"/>
        <v>2.1999698751660559E-3</v>
      </c>
      <c r="AM45" s="35"/>
    </row>
    <row r="46" spans="1:39" x14ac:dyDescent="0.25">
      <c r="A46" s="34">
        <v>8912202</v>
      </c>
      <c r="B46" s="34" t="s">
        <v>195</v>
      </c>
      <c r="C46" s="34">
        <v>8912202</v>
      </c>
      <c r="D46" s="34" t="s">
        <v>105</v>
      </c>
      <c r="F46" s="37">
        <v>673035.33628503967</v>
      </c>
      <c r="G46" s="35"/>
      <c r="H46" s="37">
        <v>674442.17939075001</v>
      </c>
      <c r="I46" s="37">
        <f t="shared" si="0"/>
        <v>1406.8431057103444</v>
      </c>
      <c r="J46" s="38">
        <f t="shared" si="1"/>
        <v>2.0859358277105396E-3</v>
      </c>
      <c r="K46" s="35"/>
      <c r="L46" s="37">
        <v>674442.17939075001</v>
      </c>
      <c r="M46" s="37">
        <f t="shared" si="2"/>
        <v>1406.8431057103444</v>
      </c>
      <c r="N46" s="38">
        <f t="shared" si="3"/>
        <v>2.0859358277105396E-3</v>
      </c>
      <c r="O46" s="35"/>
      <c r="P46" s="37">
        <v>675849.02248149994</v>
      </c>
      <c r="Q46" s="37">
        <f t="shared" si="4"/>
        <v>2813.6861964602722</v>
      </c>
      <c r="R46" s="38">
        <f t="shared" si="5"/>
        <v>4.1631874913857572E-3</v>
      </c>
      <c r="S46" s="35"/>
      <c r="T46" s="37">
        <v>675849.02248150005</v>
      </c>
      <c r="U46" s="37">
        <f t="shared" si="6"/>
        <v>2813.6861964603886</v>
      </c>
      <c r="V46" s="38">
        <f t="shared" si="7"/>
        <v>4.163187491385929E-3</v>
      </c>
      <c r="W46" s="35"/>
      <c r="X46" s="37">
        <v>674442.17939075001</v>
      </c>
      <c r="Y46" s="37">
        <f t="shared" si="8"/>
        <v>1406.8431057103444</v>
      </c>
      <c r="Z46" s="38">
        <f t="shared" si="9"/>
        <v>2.0859358277105396E-3</v>
      </c>
      <c r="AA46" s="35"/>
      <c r="AB46" s="37">
        <v>674442.17939075001</v>
      </c>
      <c r="AC46" s="37">
        <f t="shared" si="10"/>
        <v>1406.8431057103444</v>
      </c>
      <c r="AD46" s="38">
        <f t="shared" si="11"/>
        <v>2.0859358277105396E-3</v>
      </c>
      <c r="AE46" s="35"/>
      <c r="AF46" s="37">
        <v>674442.17939075001</v>
      </c>
      <c r="AG46" s="37">
        <f t="shared" si="12"/>
        <v>1406.8431057103444</v>
      </c>
      <c r="AH46" s="38">
        <f t="shared" si="13"/>
        <v>2.0859358277105396E-3</v>
      </c>
      <c r="AI46" s="35"/>
      <c r="AJ46" s="37">
        <v>674442.17939075001</v>
      </c>
      <c r="AK46" s="37">
        <f t="shared" si="14"/>
        <v>1406.8431057103444</v>
      </c>
      <c r="AL46" s="38">
        <f t="shared" si="15"/>
        <v>2.0859358277105396E-3</v>
      </c>
      <c r="AM46" s="35"/>
    </row>
    <row r="47" spans="1:39" x14ac:dyDescent="0.25">
      <c r="A47" s="34">
        <v>8912203</v>
      </c>
      <c r="B47" s="34" t="s">
        <v>196</v>
      </c>
      <c r="C47" s="34">
        <v>8912203</v>
      </c>
      <c r="D47" s="34" t="s">
        <v>105</v>
      </c>
      <c r="F47" s="37">
        <v>1478824.655631453</v>
      </c>
      <c r="G47" s="35"/>
      <c r="H47" s="37">
        <v>1482245.971989</v>
      </c>
      <c r="I47" s="37">
        <f t="shared" si="0"/>
        <v>3421.3163575469516</v>
      </c>
      <c r="J47" s="38">
        <f t="shared" si="1"/>
        <v>2.3081974396975064E-3</v>
      </c>
      <c r="K47" s="35"/>
      <c r="L47" s="37">
        <v>1482245.971989</v>
      </c>
      <c r="M47" s="37">
        <f t="shared" si="2"/>
        <v>3421.3163575469516</v>
      </c>
      <c r="N47" s="38">
        <f t="shared" si="3"/>
        <v>2.3081974396975064E-3</v>
      </c>
      <c r="O47" s="35"/>
      <c r="P47" s="37">
        <v>1485667.288378</v>
      </c>
      <c r="Q47" s="37">
        <f t="shared" si="4"/>
        <v>6842.6327465469949</v>
      </c>
      <c r="R47" s="38">
        <f t="shared" si="5"/>
        <v>4.6057638881027959E-3</v>
      </c>
      <c r="S47" s="35"/>
      <c r="T47" s="37">
        <v>1485667.288378</v>
      </c>
      <c r="U47" s="37">
        <f t="shared" si="6"/>
        <v>6842.6327465469949</v>
      </c>
      <c r="V47" s="38">
        <f t="shared" si="7"/>
        <v>4.6057638881027959E-3</v>
      </c>
      <c r="W47" s="35"/>
      <c r="X47" s="37">
        <v>1482245.971989</v>
      </c>
      <c r="Y47" s="37">
        <f t="shared" si="8"/>
        <v>3421.3163575469516</v>
      </c>
      <c r="Z47" s="38">
        <f t="shared" si="9"/>
        <v>2.3081974396975064E-3</v>
      </c>
      <c r="AA47" s="35"/>
      <c r="AB47" s="37">
        <v>1482245.971989</v>
      </c>
      <c r="AC47" s="37">
        <f t="shared" si="10"/>
        <v>3421.3163575469516</v>
      </c>
      <c r="AD47" s="38">
        <f t="shared" si="11"/>
        <v>2.3081974396975064E-3</v>
      </c>
      <c r="AE47" s="35"/>
      <c r="AF47" s="37">
        <v>1482245.971989</v>
      </c>
      <c r="AG47" s="37">
        <f t="shared" si="12"/>
        <v>3421.3163575469516</v>
      </c>
      <c r="AH47" s="38">
        <f t="shared" si="13"/>
        <v>2.3081974396975064E-3</v>
      </c>
      <c r="AI47" s="35"/>
      <c r="AJ47" s="37">
        <v>1482245.971989</v>
      </c>
      <c r="AK47" s="37">
        <f t="shared" si="14"/>
        <v>3421.3163575469516</v>
      </c>
      <c r="AL47" s="38">
        <f t="shared" si="15"/>
        <v>2.3081974396975064E-3</v>
      </c>
      <c r="AM47" s="35"/>
    </row>
    <row r="48" spans="1:39" x14ac:dyDescent="0.25">
      <c r="A48" s="34">
        <v>8912206</v>
      </c>
      <c r="B48" s="34" t="s">
        <v>158</v>
      </c>
      <c r="C48" s="34">
        <v>8912206</v>
      </c>
      <c r="D48" s="34" t="s">
        <v>105</v>
      </c>
      <c r="F48" s="37">
        <v>790020.94879076199</v>
      </c>
      <c r="G48" s="35"/>
      <c r="H48" s="37">
        <v>791720.25592200004</v>
      </c>
      <c r="I48" s="37">
        <f t="shared" si="0"/>
        <v>1699.3071312380489</v>
      </c>
      <c r="J48" s="38">
        <f t="shared" si="1"/>
        <v>2.1463479284853158E-3</v>
      </c>
      <c r="K48" s="35"/>
      <c r="L48" s="37">
        <v>791720.25592199992</v>
      </c>
      <c r="M48" s="37">
        <f t="shared" si="2"/>
        <v>1699.3071312379325</v>
      </c>
      <c r="N48" s="38">
        <f t="shared" si="3"/>
        <v>2.1463479284851692E-3</v>
      </c>
      <c r="O48" s="35"/>
      <c r="P48" s="37">
        <v>793419.56304400007</v>
      </c>
      <c r="Q48" s="37">
        <f t="shared" si="4"/>
        <v>3398.6142532380763</v>
      </c>
      <c r="R48" s="38">
        <f t="shared" si="5"/>
        <v>4.2835019597942557E-3</v>
      </c>
      <c r="S48" s="35"/>
      <c r="T48" s="37">
        <v>793419.56304399995</v>
      </c>
      <c r="U48" s="37">
        <f t="shared" si="6"/>
        <v>3398.6142532379599</v>
      </c>
      <c r="V48" s="38">
        <f t="shared" si="7"/>
        <v>4.28350195979411E-3</v>
      </c>
      <c r="W48" s="35"/>
      <c r="X48" s="37">
        <v>791720.25592200004</v>
      </c>
      <c r="Y48" s="37">
        <f t="shared" si="8"/>
        <v>1699.3071312380489</v>
      </c>
      <c r="Z48" s="38">
        <f t="shared" si="9"/>
        <v>2.1463479284853158E-3</v>
      </c>
      <c r="AA48" s="35"/>
      <c r="AB48" s="37">
        <v>791720.25592199992</v>
      </c>
      <c r="AC48" s="37">
        <f t="shared" si="10"/>
        <v>1699.3071312379325</v>
      </c>
      <c r="AD48" s="38">
        <f t="shared" si="11"/>
        <v>2.1463479284851692E-3</v>
      </c>
      <c r="AE48" s="35"/>
      <c r="AF48" s="37">
        <v>791720.25592200004</v>
      </c>
      <c r="AG48" s="37">
        <f t="shared" si="12"/>
        <v>1699.3071312380489</v>
      </c>
      <c r="AH48" s="38">
        <f t="shared" si="13"/>
        <v>2.1463479284853158E-3</v>
      </c>
      <c r="AI48" s="35"/>
      <c r="AJ48" s="37">
        <v>791720.25592199992</v>
      </c>
      <c r="AK48" s="37">
        <f t="shared" si="14"/>
        <v>1699.3071312379325</v>
      </c>
      <c r="AL48" s="38">
        <f t="shared" si="15"/>
        <v>2.1463479284851692E-3</v>
      </c>
      <c r="AM48" s="35"/>
    </row>
    <row r="49" spans="1:39" x14ac:dyDescent="0.25">
      <c r="A49" s="34">
        <v>8912213</v>
      </c>
      <c r="B49" s="34" t="s">
        <v>9</v>
      </c>
      <c r="C49" s="34">
        <v>8912213</v>
      </c>
      <c r="D49" s="34" t="s">
        <v>105</v>
      </c>
      <c r="F49" s="37">
        <v>776573.16426379222</v>
      </c>
      <c r="G49" s="35"/>
      <c r="H49" s="37">
        <v>778238.85196075006</v>
      </c>
      <c r="I49" s="37">
        <f t="shared" si="0"/>
        <v>1665.6876969578443</v>
      </c>
      <c r="J49" s="38">
        <f t="shared" si="1"/>
        <v>2.1403296594113656E-3</v>
      </c>
      <c r="K49" s="35"/>
      <c r="L49" s="37">
        <v>778238.85196074995</v>
      </c>
      <c r="M49" s="37">
        <f t="shared" si="2"/>
        <v>1665.6876969577279</v>
      </c>
      <c r="N49" s="38">
        <f t="shared" si="3"/>
        <v>2.1403296594112164E-3</v>
      </c>
      <c r="O49" s="35"/>
      <c r="P49" s="37">
        <v>779904.53962150007</v>
      </c>
      <c r="Q49" s="37">
        <f t="shared" si="4"/>
        <v>3331.375357707846</v>
      </c>
      <c r="R49" s="38">
        <f t="shared" si="5"/>
        <v>4.271516818359097E-3</v>
      </c>
      <c r="S49" s="35"/>
      <c r="T49" s="37">
        <v>779904.53962149995</v>
      </c>
      <c r="U49" s="37">
        <f t="shared" si="6"/>
        <v>3331.3753577077296</v>
      </c>
      <c r="V49" s="38">
        <f t="shared" si="7"/>
        <v>4.2715168183589478E-3</v>
      </c>
      <c r="W49" s="35"/>
      <c r="X49" s="37">
        <v>778238.85196075006</v>
      </c>
      <c r="Y49" s="37">
        <f t="shared" si="8"/>
        <v>1665.6876969578443</v>
      </c>
      <c r="Z49" s="38">
        <f t="shared" si="9"/>
        <v>2.1403296594113656E-3</v>
      </c>
      <c r="AA49" s="35"/>
      <c r="AB49" s="37">
        <v>778238.85196074995</v>
      </c>
      <c r="AC49" s="37">
        <f t="shared" si="10"/>
        <v>1665.6876969577279</v>
      </c>
      <c r="AD49" s="38">
        <f t="shared" si="11"/>
        <v>2.1403296594112164E-3</v>
      </c>
      <c r="AE49" s="35"/>
      <c r="AF49" s="37">
        <v>778238.85196075006</v>
      </c>
      <c r="AG49" s="37">
        <f t="shared" si="12"/>
        <v>1665.6876969578443</v>
      </c>
      <c r="AH49" s="38">
        <f t="shared" si="13"/>
        <v>2.1403296594113656E-3</v>
      </c>
      <c r="AI49" s="35"/>
      <c r="AJ49" s="37">
        <v>778238.85196074995</v>
      </c>
      <c r="AK49" s="37">
        <f t="shared" si="14"/>
        <v>1665.6876969577279</v>
      </c>
      <c r="AL49" s="38">
        <f t="shared" si="15"/>
        <v>2.1403296594112164E-3</v>
      </c>
      <c r="AM49" s="35"/>
    </row>
    <row r="50" spans="1:39" x14ac:dyDescent="0.25">
      <c r="A50" s="34">
        <v>8912222</v>
      </c>
      <c r="B50" s="34" t="s">
        <v>10</v>
      </c>
      <c r="C50" s="34">
        <v>8912222</v>
      </c>
      <c r="D50" s="34" t="s">
        <v>105</v>
      </c>
      <c r="F50" s="37">
        <v>862480.01496966276</v>
      </c>
      <c r="G50" s="35"/>
      <c r="H50" s="37">
        <v>864842.52440793382</v>
      </c>
      <c r="I50" s="37">
        <f t="shared" si="0"/>
        <v>2362.5094382710522</v>
      </c>
      <c r="J50" s="38">
        <f t="shared" si="1"/>
        <v>2.7317221015333544E-3</v>
      </c>
      <c r="K50" s="35"/>
      <c r="L50" s="37">
        <v>864360.4697875001</v>
      </c>
      <c r="M50" s="37">
        <f t="shared" si="2"/>
        <v>1880.454817837337</v>
      </c>
      <c r="N50" s="38">
        <f t="shared" si="3"/>
        <v>2.1755446755907753E-3</v>
      </c>
      <c r="O50" s="35"/>
      <c r="P50" s="37">
        <v>866240.92457500007</v>
      </c>
      <c r="Q50" s="37">
        <f t="shared" si="4"/>
        <v>3760.9096053373069</v>
      </c>
      <c r="R50" s="38">
        <f t="shared" si="5"/>
        <v>4.341643876018101E-3</v>
      </c>
      <c r="S50" s="35"/>
      <c r="T50" s="37">
        <v>866240.92457500007</v>
      </c>
      <c r="U50" s="37">
        <f t="shared" si="6"/>
        <v>3760.9096053373069</v>
      </c>
      <c r="V50" s="38">
        <f t="shared" si="7"/>
        <v>4.341643876018101E-3</v>
      </c>
      <c r="W50" s="35"/>
      <c r="X50" s="37">
        <v>864842.52440793382</v>
      </c>
      <c r="Y50" s="37">
        <f t="shared" si="8"/>
        <v>2362.5094382710522</v>
      </c>
      <c r="Z50" s="38">
        <f t="shared" si="9"/>
        <v>2.7317221015333544E-3</v>
      </c>
      <c r="AA50" s="35"/>
      <c r="AB50" s="37">
        <v>864360.4697875001</v>
      </c>
      <c r="AC50" s="37">
        <f t="shared" si="10"/>
        <v>1880.454817837337</v>
      </c>
      <c r="AD50" s="38">
        <f t="shared" si="11"/>
        <v>2.1755446755907753E-3</v>
      </c>
      <c r="AE50" s="35"/>
      <c r="AF50" s="37">
        <v>864360.46978749998</v>
      </c>
      <c r="AG50" s="37">
        <f t="shared" si="12"/>
        <v>1880.4548178372206</v>
      </c>
      <c r="AH50" s="38">
        <f t="shared" si="13"/>
        <v>2.1755446755906409E-3</v>
      </c>
      <c r="AI50" s="35"/>
      <c r="AJ50" s="37">
        <v>864360.4697875001</v>
      </c>
      <c r="AK50" s="37">
        <f t="shared" si="14"/>
        <v>1880.454817837337</v>
      </c>
      <c r="AL50" s="38">
        <f t="shared" si="15"/>
        <v>2.1755446755907753E-3</v>
      </c>
      <c r="AM50" s="35"/>
    </row>
    <row r="51" spans="1:39" x14ac:dyDescent="0.25">
      <c r="A51" s="34">
        <v>8912223</v>
      </c>
      <c r="B51" s="34" t="s">
        <v>197</v>
      </c>
      <c r="C51" s="34">
        <v>8912223</v>
      </c>
      <c r="D51" s="34" t="s">
        <v>105</v>
      </c>
      <c r="F51" s="37">
        <v>753388.54555339646</v>
      </c>
      <c r="G51" s="35"/>
      <c r="H51" s="37">
        <v>754996.27171399991</v>
      </c>
      <c r="I51" s="37">
        <f t="shared" si="0"/>
        <v>1607.726160603459</v>
      </c>
      <c r="J51" s="38">
        <f t="shared" si="1"/>
        <v>2.1294491388064518E-3</v>
      </c>
      <c r="K51" s="35"/>
      <c r="L51" s="37">
        <v>754996.27171399991</v>
      </c>
      <c r="M51" s="37">
        <f t="shared" si="2"/>
        <v>1607.726160603459</v>
      </c>
      <c r="N51" s="38">
        <f t="shared" si="3"/>
        <v>2.1294491388064518E-3</v>
      </c>
      <c r="O51" s="35"/>
      <c r="P51" s="37">
        <v>756603.99782799999</v>
      </c>
      <c r="Q51" s="37">
        <f t="shared" si="4"/>
        <v>3215.4522746035364</v>
      </c>
      <c r="R51" s="38">
        <f t="shared" si="5"/>
        <v>4.2498483801753717E-3</v>
      </c>
      <c r="S51" s="35"/>
      <c r="T51" s="37">
        <v>756603.99782799988</v>
      </c>
      <c r="U51" s="37">
        <f t="shared" si="6"/>
        <v>3215.4522746034199</v>
      </c>
      <c r="V51" s="38">
        <f t="shared" si="7"/>
        <v>4.2498483801752191E-3</v>
      </c>
      <c r="W51" s="35"/>
      <c r="X51" s="37">
        <v>754996.27171399991</v>
      </c>
      <c r="Y51" s="37">
        <f t="shared" si="8"/>
        <v>1607.726160603459</v>
      </c>
      <c r="Z51" s="38">
        <f t="shared" si="9"/>
        <v>2.1294491388064518E-3</v>
      </c>
      <c r="AA51" s="35"/>
      <c r="AB51" s="37">
        <v>754996.27171399991</v>
      </c>
      <c r="AC51" s="37">
        <f t="shared" si="10"/>
        <v>1607.726160603459</v>
      </c>
      <c r="AD51" s="38">
        <f t="shared" si="11"/>
        <v>2.1294491388064518E-3</v>
      </c>
      <c r="AE51" s="35"/>
      <c r="AF51" s="37">
        <v>754996.27171399991</v>
      </c>
      <c r="AG51" s="37">
        <f t="shared" si="12"/>
        <v>1607.726160603459</v>
      </c>
      <c r="AH51" s="38">
        <f t="shared" si="13"/>
        <v>2.1294491388064518E-3</v>
      </c>
      <c r="AI51" s="35"/>
      <c r="AJ51" s="37">
        <v>754996.27171399991</v>
      </c>
      <c r="AK51" s="37">
        <f t="shared" si="14"/>
        <v>1607.726160603459</v>
      </c>
      <c r="AL51" s="38">
        <f t="shared" si="15"/>
        <v>2.1294491388064518E-3</v>
      </c>
      <c r="AM51" s="35"/>
    </row>
    <row r="52" spans="1:39" x14ac:dyDescent="0.25">
      <c r="A52" s="34">
        <v>8912224</v>
      </c>
      <c r="B52" s="34" t="s">
        <v>198</v>
      </c>
      <c r="C52" s="34">
        <v>8912224</v>
      </c>
      <c r="D52" s="34" t="s">
        <v>105</v>
      </c>
      <c r="F52" s="37">
        <v>1023961.1924238757</v>
      </c>
      <c r="G52" s="35"/>
      <c r="H52" s="37">
        <v>1026245.350131</v>
      </c>
      <c r="I52" s="37">
        <f t="shared" si="0"/>
        <v>2284.1577071243664</v>
      </c>
      <c r="J52" s="38">
        <f t="shared" si="1"/>
        <v>2.2257423206183532E-3</v>
      </c>
      <c r="K52" s="35"/>
      <c r="L52" s="37">
        <v>1026245.350131</v>
      </c>
      <c r="M52" s="37">
        <f t="shared" si="2"/>
        <v>2284.1577071243664</v>
      </c>
      <c r="N52" s="38">
        <f t="shared" si="3"/>
        <v>2.2257423206183532E-3</v>
      </c>
      <c r="O52" s="35"/>
      <c r="P52" s="37">
        <v>1028529.507862</v>
      </c>
      <c r="Q52" s="37">
        <f t="shared" si="4"/>
        <v>4568.3154381243512</v>
      </c>
      <c r="R52" s="38">
        <f t="shared" si="5"/>
        <v>4.4415988099558651E-3</v>
      </c>
      <c r="S52" s="35"/>
      <c r="T52" s="37">
        <v>1028529.507862</v>
      </c>
      <c r="U52" s="37">
        <f t="shared" si="6"/>
        <v>4568.3154381243512</v>
      </c>
      <c r="V52" s="38">
        <f t="shared" si="7"/>
        <v>4.4415988099558651E-3</v>
      </c>
      <c r="W52" s="35"/>
      <c r="X52" s="37">
        <v>1026245.350131</v>
      </c>
      <c r="Y52" s="37">
        <f t="shared" si="8"/>
        <v>2284.1577071243664</v>
      </c>
      <c r="Z52" s="38">
        <f t="shared" si="9"/>
        <v>2.2257423206183532E-3</v>
      </c>
      <c r="AA52" s="35"/>
      <c r="AB52" s="37">
        <v>1026245.350131</v>
      </c>
      <c r="AC52" s="37">
        <f t="shared" si="10"/>
        <v>2284.1577071243664</v>
      </c>
      <c r="AD52" s="38">
        <f t="shared" si="11"/>
        <v>2.2257423206183532E-3</v>
      </c>
      <c r="AE52" s="35"/>
      <c r="AF52" s="37">
        <v>1026245.350131</v>
      </c>
      <c r="AG52" s="37">
        <f t="shared" si="12"/>
        <v>2284.1577071243664</v>
      </c>
      <c r="AH52" s="38">
        <f t="shared" si="13"/>
        <v>2.2257423206183532E-3</v>
      </c>
      <c r="AI52" s="35"/>
      <c r="AJ52" s="37">
        <v>1026245.350131</v>
      </c>
      <c r="AK52" s="37">
        <f t="shared" si="14"/>
        <v>2284.1577071243664</v>
      </c>
      <c r="AL52" s="38">
        <f t="shared" si="15"/>
        <v>2.2257423206183532E-3</v>
      </c>
      <c r="AM52" s="35"/>
    </row>
    <row r="53" spans="1:39" x14ac:dyDescent="0.25">
      <c r="A53" s="34">
        <v>8912226</v>
      </c>
      <c r="B53" s="34" t="s">
        <v>11</v>
      </c>
      <c r="C53" s="34">
        <v>8912226</v>
      </c>
      <c r="D53" s="34" t="s">
        <v>105</v>
      </c>
      <c r="F53" s="37">
        <v>829874.54116514209</v>
      </c>
      <c r="G53" s="35"/>
      <c r="H53" s="37">
        <v>837789.88205320004</v>
      </c>
      <c r="I53" s="37">
        <f t="shared" si="0"/>
        <v>7915.3408880579518</v>
      </c>
      <c r="J53" s="38">
        <f t="shared" si="1"/>
        <v>9.4478831239398087E-3</v>
      </c>
      <c r="K53" s="35"/>
      <c r="L53" s="37">
        <v>837789.88205320004</v>
      </c>
      <c r="M53" s="37">
        <f t="shared" si="2"/>
        <v>7915.3408880579518</v>
      </c>
      <c r="N53" s="38">
        <f t="shared" si="3"/>
        <v>9.4478831239398087E-3</v>
      </c>
      <c r="O53" s="35"/>
      <c r="P53" s="37">
        <v>833472.42340600002</v>
      </c>
      <c r="Q53" s="37">
        <f t="shared" si="4"/>
        <v>3597.882240857929</v>
      </c>
      <c r="R53" s="38">
        <f t="shared" si="5"/>
        <v>4.3167381905151927E-3</v>
      </c>
      <c r="S53" s="35"/>
      <c r="T53" s="37">
        <v>833472.42340600002</v>
      </c>
      <c r="U53" s="37">
        <f t="shared" si="6"/>
        <v>3597.882240857929</v>
      </c>
      <c r="V53" s="38">
        <f t="shared" si="7"/>
        <v>4.3167381905151927E-3</v>
      </c>
      <c r="W53" s="35"/>
      <c r="X53" s="37">
        <v>837070.30561200005</v>
      </c>
      <c r="Y53" s="37">
        <f t="shared" si="8"/>
        <v>7195.7644468579674</v>
      </c>
      <c r="Z53" s="38">
        <f t="shared" si="9"/>
        <v>8.5963680692232765E-3</v>
      </c>
      <c r="AA53" s="35"/>
      <c r="AB53" s="37">
        <v>837070.30561200005</v>
      </c>
      <c r="AC53" s="37">
        <f t="shared" si="10"/>
        <v>7195.7644468579674</v>
      </c>
      <c r="AD53" s="38">
        <f t="shared" si="11"/>
        <v>8.5963680692232765E-3</v>
      </c>
      <c r="AE53" s="35"/>
      <c r="AF53" s="37">
        <v>831673.48230300006</v>
      </c>
      <c r="AG53" s="37">
        <f t="shared" si="12"/>
        <v>1798.941137857968</v>
      </c>
      <c r="AH53" s="38">
        <f t="shared" si="13"/>
        <v>2.1630377499550569E-3</v>
      </c>
      <c r="AI53" s="35"/>
      <c r="AJ53" s="37">
        <v>831673.48230300006</v>
      </c>
      <c r="AK53" s="37">
        <f t="shared" si="14"/>
        <v>1798.941137857968</v>
      </c>
      <c r="AL53" s="38">
        <f t="shared" si="15"/>
        <v>2.1630377499550569E-3</v>
      </c>
      <c r="AM53" s="35"/>
    </row>
    <row r="54" spans="1:39" x14ac:dyDescent="0.25">
      <c r="A54" s="34">
        <v>8912227</v>
      </c>
      <c r="B54" s="34" t="s">
        <v>325</v>
      </c>
      <c r="C54" s="34">
        <v>8912227</v>
      </c>
      <c r="D54" s="34" t="s">
        <v>105</v>
      </c>
      <c r="F54" s="37">
        <v>730450.45526506845</v>
      </c>
      <c r="G54" s="35"/>
      <c r="H54" s="37">
        <v>732000.83618824999</v>
      </c>
      <c r="I54" s="37">
        <f t="shared" si="0"/>
        <v>1550.3809231815394</v>
      </c>
      <c r="J54" s="38">
        <f t="shared" si="1"/>
        <v>2.1180043061901983E-3</v>
      </c>
      <c r="K54" s="35"/>
      <c r="L54" s="37">
        <v>732000.83618824999</v>
      </c>
      <c r="M54" s="37">
        <f t="shared" si="2"/>
        <v>1550.3809231815394</v>
      </c>
      <c r="N54" s="38">
        <f t="shared" si="3"/>
        <v>2.1180043061901983E-3</v>
      </c>
      <c r="O54" s="35"/>
      <c r="P54" s="37">
        <v>733551.21707649995</v>
      </c>
      <c r="Q54" s="37">
        <f t="shared" si="4"/>
        <v>3100.7618114314973</v>
      </c>
      <c r="R54" s="38">
        <f t="shared" si="5"/>
        <v>4.2270556428074578E-3</v>
      </c>
      <c r="S54" s="35"/>
      <c r="T54" s="37">
        <v>733551.21707650006</v>
      </c>
      <c r="U54" s="37">
        <f t="shared" si="6"/>
        <v>3100.7618114316138</v>
      </c>
      <c r="V54" s="38">
        <f t="shared" si="7"/>
        <v>4.2270556428076157E-3</v>
      </c>
      <c r="W54" s="35"/>
      <c r="X54" s="37">
        <v>732000.83618824999</v>
      </c>
      <c r="Y54" s="37">
        <f t="shared" si="8"/>
        <v>1550.3809231815394</v>
      </c>
      <c r="Z54" s="38">
        <f t="shared" si="9"/>
        <v>2.1180043061901983E-3</v>
      </c>
      <c r="AA54" s="35"/>
      <c r="AB54" s="37">
        <v>732000.83618824999</v>
      </c>
      <c r="AC54" s="37">
        <f t="shared" si="10"/>
        <v>1550.3809231815394</v>
      </c>
      <c r="AD54" s="38">
        <f t="shared" si="11"/>
        <v>2.1180043061901983E-3</v>
      </c>
      <c r="AE54" s="35"/>
      <c r="AF54" s="37">
        <v>732000.83618824999</v>
      </c>
      <c r="AG54" s="37">
        <f t="shared" si="12"/>
        <v>1550.3809231815394</v>
      </c>
      <c r="AH54" s="38">
        <f t="shared" si="13"/>
        <v>2.1180043061901983E-3</v>
      </c>
      <c r="AI54" s="35"/>
      <c r="AJ54" s="37">
        <v>732000.83618824999</v>
      </c>
      <c r="AK54" s="37">
        <f t="shared" si="14"/>
        <v>1550.3809231815394</v>
      </c>
      <c r="AL54" s="38">
        <f t="shared" si="15"/>
        <v>2.1180043061901983E-3</v>
      </c>
      <c r="AM54" s="35"/>
    </row>
    <row r="55" spans="1:39" x14ac:dyDescent="0.25">
      <c r="A55" s="34">
        <v>8912228</v>
      </c>
      <c r="B55" s="34" t="s">
        <v>199</v>
      </c>
      <c r="C55" s="34">
        <v>8912228</v>
      </c>
      <c r="D55" s="34" t="s">
        <v>105</v>
      </c>
      <c r="F55" s="37">
        <v>1089284.0987579734</v>
      </c>
      <c r="G55" s="35"/>
      <c r="H55" s="37">
        <v>1091731.5637970001</v>
      </c>
      <c r="I55" s="37">
        <f t="shared" si="0"/>
        <v>2447.4650390266906</v>
      </c>
      <c r="J55" s="38">
        <f t="shared" si="1"/>
        <v>2.2418194363772923E-3</v>
      </c>
      <c r="K55" s="35"/>
      <c r="L55" s="37">
        <v>1091731.5637970001</v>
      </c>
      <c r="M55" s="37">
        <f t="shared" si="2"/>
        <v>2447.4650390266906</v>
      </c>
      <c r="N55" s="38">
        <f t="shared" si="3"/>
        <v>2.2418194363772923E-3</v>
      </c>
      <c r="O55" s="35"/>
      <c r="P55" s="37">
        <v>1094179.0287939999</v>
      </c>
      <c r="Q55" s="37">
        <f t="shared" si="4"/>
        <v>4894.9300360265188</v>
      </c>
      <c r="R55" s="38">
        <f t="shared" si="5"/>
        <v>4.4736098090105902E-3</v>
      </c>
      <c r="S55" s="35"/>
      <c r="T55" s="37">
        <v>1094179.0287939999</v>
      </c>
      <c r="U55" s="37">
        <f t="shared" si="6"/>
        <v>4894.9300360265188</v>
      </c>
      <c r="V55" s="38">
        <f t="shared" si="7"/>
        <v>4.4736098090105902E-3</v>
      </c>
      <c r="W55" s="35"/>
      <c r="X55" s="37">
        <v>1091731.5637969999</v>
      </c>
      <c r="Y55" s="37">
        <f t="shared" si="8"/>
        <v>2447.4650390264578</v>
      </c>
      <c r="Z55" s="38">
        <f t="shared" si="9"/>
        <v>2.2418194363770794E-3</v>
      </c>
      <c r="AA55" s="35"/>
      <c r="AB55" s="37">
        <v>1091731.5637969999</v>
      </c>
      <c r="AC55" s="37">
        <f t="shared" si="10"/>
        <v>2447.4650390264578</v>
      </c>
      <c r="AD55" s="38">
        <f t="shared" si="11"/>
        <v>2.2418194363770794E-3</v>
      </c>
      <c r="AE55" s="35"/>
      <c r="AF55" s="37">
        <v>1092000</v>
      </c>
      <c r="AG55" s="37">
        <f t="shared" si="12"/>
        <v>2715.9012420265935</v>
      </c>
      <c r="AH55" s="38">
        <f t="shared" si="13"/>
        <v>2.4870890494749025E-3</v>
      </c>
      <c r="AI55" s="35"/>
      <c r="AJ55" s="37">
        <v>1092000</v>
      </c>
      <c r="AK55" s="37">
        <f t="shared" si="14"/>
        <v>2715.9012420265935</v>
      </c>
      <c r="AL55" s="38">
        <f t="shared" si="15"/>
        <v>2.4870890494749025E-3</v>
      </c>
      <c r="AM55" s="35"/>
    </row>
    <row r="56" spans="1:39" x14ac:dyDescent="0.25">
      <c r="A56" s="34">
        <v>8912234</v>
      </c>
      <c r="B56" s="34" t="s">
        <v>159</v>
      </c>
      <c r="C56" s="34">
        <v>8912234</v>
      </c>
      <c r="D56" s="34" t="s">
        <v>105</v>
      </c>
      <c r="F56" s="37">
        <v>1517467.6702369037</v>
      </c>
      <c r="G56" s="35"/>
      <c r="H56" s="37">
        <v>1520985.5941255002</v>
      </c>
      <c r="I56" s="37">
        <f t="shared" si="0"/>
        <v>3517.9238885964733</v>
      </c>
      <c r="J56" s="38">
        <f t="shared" si="1"/>
        <v>2.3129238713264244E-3</v>
      </c>
      <c r="K56" s="35"/>
      <c r="L56" s="37">
        <v>1520985.5941254999</v>
      </c>
      <c r="M56" s="37">
        <f t="shared" si="2"/>
        <v>3517.9238885962404</v>
      </c>
      <c r="N56" s="38">
        <f t="shared" si="3"/>
        <v>2.3129238713262717E-3</v>
      </c>
      <c r="O56" s="35"/>
      <c r="P56" s="37">
        <v>1524503.5180510001</v>
      </c>
      <c r="Q56" s="37">
        <f t="shared" si="4"/>
        <v>7035.8478140963707</v>
      </c>
      <c r="R56" s="38">
        <f t="shared" si="5"/>
        <v>4.6151732224871105E-3</v>
      </c>
      <c r="S56" s="35"/>
      <c r="T56" s="37">
        <v>1524503.5180510001</v>
      </c>
      <c r="U56" s="37">
        <f t="shared" si="6"/>
        <v>7035.8478140963707</v>
      </c>
      <c r="V56" s="38">
        <f t="shared" si="7"/>
        <v>4.6151732224871105E-3</v>
      </c>
      <c r="W56" s="35"/>
      <c r="X56" s="37">
        <v>1520985.5941255002</v>
      </c>
      <c r="Y56" s="37">
        <f t="shared" si="8"/>
        <v>3517.9238885964733</v>
      </c>
      <c r="Z56" s="38">
        <f t="shared" si="9"/>
        <v>2.3129238713264244E-3</v>
      </c>
      <c r="AA56" s="35"/>
      <c r="AB56" s="37">
        <v>1520985.5941254999</v>
      </c>
      <c r="AC56" s="37">
        <f t="shared" si="10"/>
        <v>3517.9238885962404</v>
      </c>
      <c r="AD56" s="38">
        <f t="shared" si="11"/>
        <v>2.3129238713262717E-3</v>
      </c>
      <c r="AE56" s="35"/>
      <c r="AF56" s="37">
        <v>1520985.5941255002</v>
      </c>
      <c r="AG56" s="37">
        <f t="shared" si="12"/>
        <v>3517.9238885964733</v>
      </c>
      <c r="AH56" s="38">
        <f t="shared" si="13"/>
        <v>2.3129238713264244E-3</v>
      </c>
      <c r="AI56" s="35"/>
      <c r="AJ56" s="37">
        <v>1520985.5941254999</v>
      </c>
      <c r="AK56" s="37">
        <f t="shared" si="14"/>
        <v>3517.9238885962404</v>
      </c>
      <c r="AL56" s="38">
        <f t="shared" si="15"/>
        <v>2.3129238713262717E-3</v>
      </c>
      <c r="AM56" s="35"/>
    </row>
    <row r="57" spans="1:39" x14ac:dyDescent="0.25">
      <c r="A57" s="34">
        <v>8912236</v>
      </c>
      <c r="B57" s="34" t="s">
        <v>160</v>
      </c>
      <c r="C57" s="34">
        <v>8912236</v>
      </c>
      <c r="D57" s="34" t="s">
        <v>105</v>
      </c>
      <c r="F57" s="37">
        <v>714916.69673393865</v>
      </c>
      <c r="G57" s="35"/>
      <c r="H57" s="37">
        <v>716428.24319175002</v>
      </c>
      <c r="I57" s="37">
        <f t="shared" si="0"/>
        <v>1511.5464578113751</v>
      </c>
      <c r="J57" s="38">
        <f t="shared" si="1"/>
        <v>2.1098365009694542E-3</v>
      </c>
      <c r="K57" s="35"/>
      <c r="L57" s="37">
        <v>716428.24319175002</v>
      </c>
      <c r="M57" s="37">
        <f t="shared" si="2"/>
        <v>1511.5464578113751</v>
      </c>
      <c r="N57" s="38">
        <f t="shared" si="3"/>
        <v>2.1098365009694542E-3</v>
      </c>
      <c r="O57" s="35"/>
      <c r="P57" s="37">
        <v>717939.78968349996</v>
      </c>
      <c r="Q57" s="37">
        <f t="shared" si="4"/>
        <v>3023.0929495613091</v>
      </c>
      <c r="R57" s="38">
        <f t="shared" si="5"/>
        <v>4.2107889728385493E-3</v>
      </c>
      <c r="S57" s="35"/>
      <c r="T57" s="37">
        <v>717939.78968349996</v>
      </c>
      <c r="U57" s="37">
        <f t="shared" si="6"/>
        <v>3023.0929495613091</v>
      </c>
      <c r="V57" s="38">
        <f t="shared" si="7"/>
        <v>4.2107889728385493E-3</v>
      </c>
      <c r="W57" s="35"/>
      <c r="X57" s="37">
        <v>716428.24319175002</v>
      </c>
      <c r="Y57" s="37">
        <f t="shared" si="8"/>
        <v>1511.5464578113751</v>
      </c>
      <c r="Z57" s="38">
        <f t="shared" si="9"/>
        <v>2.1098365009694542E-3</v>
      </c>
      <c r="AA57" s="35"/>
      <c r="AB57" s="37">
        <v>716428.24319175002</v>
      </c>
      <c r="AC57" s="37">
        <f t="shared" si="10"/>
        <v>1511.5464578113751</v>
      </c>
      <c r="AD57" s="38">
        <f t="shared" si="11"/>
        <v>2.1098365009694542E-3</v>
      </c>
      <c r="AE57" s="35"/>
      <c r="AF57" s="37">
        <v>716428.24319175002</v>
      </c>
      <c r="AG57" s="37">
        <f t="shared" si="12"/>
        <v>1511.5464578113751</v>
      </c>
      <c r="AH57" s="38">
        <f t="shared" si="13"/>
        <v>2.1098365009694542E-3</v>
      </c>
      <c r="AI57" s="35"/>
      <c r="AJ57" s="37">
        <v>716428.24319175002</v>
      </c>
      <c r="AK57" s="37">
        <f t="shared" si="14"/>
        <v>1511.5464578113751</v>
      </c>
      <c r="AL57" s="38">
        <f t="shared" si="15"/>
        <v>2.1098365009694542E-3</v>
      </c>
      <c r="AM57" s="35"/>
    </row>
    <row r="58" spans="1:39" x14ac:dyDescent="0.25">
      <c r="A58" s="34">
        <v>8912237</v>
      </c>
      <c r="B58" s="34" t="s">
        <v>200</v>
      </c>
      <c r="C58" s="34">
        <v>8912237</v>
      </c>
      <c r="D58" s="34" t="s">
        <v>105</v>
      </c>
      <c r="F58" s="37">
        <v>548423.67517644749</v>
      </c>
      <c r="G58" s="35"/>
      <c r="H58" s="37">
        <v>549518.98913800006</v>
      </c>
      <c r="I58" s="37">
        <f t="shared" si="0"/>
        <v>1095.3139615525724</v>
      </c>
      <c r="J58" s="38">
        <f t="shared" si="1"/>
        <v>1.9932231336913958E-3</v>
      </c>
      <c r="K58" s="35"/>
      <c r="L58" s="37">
        <v>549518.98913800006</v>
      </c>
      <c r="M58" s="37">
        <f t="shared" si="2"/>
        <v>1095.3139615525724</v>
      </c>
      <c r="N58" s="38">
        <f t="shared" si="3"/>
        <v>1.9932231336913958E-3</v>
      </c>
      <c r="O58" s="35"/>
      <c r="P58" s="37">
        <v>550614.30307600007</v>
      </c>
      <c r="Q58" s="37">
        <f t="shared" si="4"/>
        <v>2190.627899552579</v>
      </c>
      <c r="R58" s="38">
        <f t="shared" si="5"/>
        <v>3.9785161542565516E-3</v>
      </c>
      <c r="S58" s="35"/>
      <c r="T58" s="37">
        <v>550614.30307600007</v>
      </c>
      <c r="U58" s="37">
        <f t="shared" si="6"/>
        <v>2190.627899552579</v>
      </c>
      <c r="V58" s="38">
        <f t="shared" si="7"/>
        <v>3.9785161542565516E-3</v>
      </c>
      <c r="W58" s="35"/>
      <c r="X58" s="37">
        <v>549518.98913800006</v>
      </c>
      <c r="Y58" s="37">
        <f t="shared" si="8"/>
        <v>1095.3139615525724</v>
      </c>
      <c r="Z58" s="38">
        <f t="shared" si="9"/>
        <v>1.9932231336913958E-3</v>
      </c>
      <c r="AA58" s="35"/>
      <c r="AB58" s="37">
        <v>549518.98913800006</v>
      </c>
      <c r="AC58" s="37">
        <f t="shared" si="10"/>
        <v>1095.3139615525724</v>
      </c>
      <c r="AD58" s="38">
        <f t="shared" si="11"/>
        <v>1.9932231336913958E-3</v>
      </c>
      <c r="AE58" s="35"/>
      <c r="AF58" s="37">
        <v>549518.98913800006</v>
      </c>
      <c r="AG58" s="37">
        <f t="shared" si="12"/>
        <v>1095.3139615525724</v>
      </c>
      <c r="AH58" s="38">
        <f t="shared" si="13"/>
        <v>1.9932231336913958E-3</v>
      </c>
      <c r="AI58" s="35"/>
      <c r="AJ58" s="37">
        <v>549518.98913800006</v>
      </c>
      <c r="AK58" s="37">
        <f t="shared" si="14"/>
        <v>1095.3139615525724</v>
      </c>
      <c r="AL58" s="38">
        <f t="shared" si="15"/>
        <v>1.9932231336913958E-3</v>
      </c>
      <c r="AM58" s="35"/>
    </row>
    <row r="59" spans="1:39" x14ac:dyDescent="0.25">
      <c r="A59" s="34">
        <v>8912238</v>
      </c>
      <c r="B59" s="34" t="s">
        <v>12</v>
      </c>
      <c r="C59" s="34">
        <v>8912238</v>
      </c>
      <c r="D59" s="34" t="s">
        <v>105</v>
      </c>
      <c r="F59" s="37">
        <v>884824.85858150537</v>
      </c>
      <c r="G59" s="35"/>
      <c r="H59" s="37">
        <v>886761.17549649999</v>
      </c>
      <c r="I59" s="37">
        <f t="shared" si="0"/>
        <v>1936.3169149946189</v>
      </c>
      <c r="J59" s="38">
        <f t="shared" si="1"/>
        <v>2.1835833237855385E-3</v>
      </c>
      <c r="K59" s="35"/>
      <c r="L59" s="37">
        <v>886761.17549649987</v>
      </c>
      <c r="M59" s="37">
        <f t="shared" si="2"/>
        <v>1936.3169149945024</v>
      </c>
      <c r="N59" s="38">
        <f t="shared" si="3"/>
        <v>2.1835833237854076E-3</v>
      </c>
      <c r="O59" s="35"/>
      <c r="P59" s="37">
        <v>888697.49239299993</v>
      </c>
      <c r="Q59" s="37">
        <f t="shared" si="4"/>
        <v>3872.6338114945684</v>
      </c>
      <c r="R59" s="38">
        <f t="shared" si="5"/>
        <v>4.3576513320260522E-3</v>
      </c>
      <c r="S59" s="35"/>
      <c r="T59" s="37">
        <v>888697.49239299993</v>
      </c>
      <c r="U59" s="37">
        <f t="shared" si="6"/>
        <v>3872.6338114945684</v>
      </c>
      <c r="V59" s="38">
        <f t="shared" si="7"/>
        <v>4.3576513320260522E-3</v>
      </c>
      <c r="W59" s="35"/>
      <c r="X59" s="37">
        <v>886761.17549649999</v>
      </c>
      <c r="Y59" s="37">
        <f t="shared" si="8"/>
        <v>1936.3169149946189</v>
      </c>
      <c r="Z59" s="38">
        <f t="shared" si="9"/>
        <v>2.1835833237855385E-3</v>
      </c>
      <c r="AA59" s="35"/>
      <c r="AB59" s="37">
        <v>886761.17549649987</v>
      </c>
      <c r="AC59" s="37">
        <f t="shared" si="10"/>
        <v>1936.3169149945024</v>
      </c>
      <c r="AD59" s="38">
        <f t="shared" si="11"/>
        <v>2.1835833237854076E-3</v>
      </c>
      <c r="AE59" s="35"/>
      <c r="AF59" s="37">
        <v>886761.17549649999</v>
      </c>
      <c r="AG59" s="37">
        <f t="shared" si="12"/>
        <v>1936.3169149946189</v>
      </c>
      <c r="AH59" s="38">
        <f t="shared" si="13"/>
        <v>2.1835833237855385E-3</v>
      </c>
      <c r="AI59" s="35"/>
      <c r="AJ59" s="37">
        <v>886761.17549649987</v>
      </c>
      <c r="AK59" s="37">
        <f t="shared" si="14"/>
        <v>1936.3169149945024</v>
      </c>
      <c r="AL59" s="38">
        <f t="shared" si="15"/>
        <v>2.1835833237854076E-3</v>
      </c>
      <c r="AM59" s="35"/>
    </row>
    <row r="60" spans="1:39" x14ac:dyDescent="0.25">
      <c r="A60" s="34">
        <v>8912239</v>
      </c>
      <c r="B60" s="34" t="s">
        <v>201</v>
      </c>
      <c r="C60" s="34">
        <v>8912239</v>
      </c>
      <c r="D60" s="34" t="s">
        <v>105</v>
      </c>
      <c r="F60" s="37">
        <v>687325.35612811509</v>
      </c>
      <c r="G60" s="35"/>
      <c r="H60" s="37">
        <v>688767.92424025002</v>
      </c>
      <c r="I60" s="37">
        <f t="shared" si="0"/>
        <v>1442.5681121349335</v>
      </c>
      <c r="J60" s="38">
        <f t="shared" si="1"/>
        <v>2.0944182523107008E-3</v>
      </c>
      <c r="K60" s="35"/>
      <c r="L60" s="37">
        <v>688767.92424025002</v>
      </c>
      <c r="M60" s="37">
        <f t="shared" si="2"/>
        <v>1442.5681121349335</v>
      </c>
      <c r="N60" s="38">
        <f t="shared" si="3"/>
        <v>2.0944182523107008E-3</v>
      </c>
      <c r="O60" s="35"/>
      <c r="P60" s="37">
        <v>690210.49238049996</v>
      </c>
      <c r="Q60" s="37">
        <f t="shared" si="4"/>
        <v>2885.1362523848657</v>
      </c>
      <c r="R60" s="38">
        <f t="shared" si="5"/>
        <v>4.1800817058491556E-3</v>
      </c>
      <c r="S60" s="35"/>
      <c r="T60" s="37">
        <v>690210.49238049996</v>
      </c>
      <c r="U60" s="37">
        <f t="shared" si="6"/>
        <v>2885.1362523848657</v>
      </c>
      <c r="V60" s="38">
        <f t="shared" si="7"/>
        <v>4.1800817058491556E-3</v>
      </c>
      <c r="W60" s="35"/>
      <c r="X60" s="37">
        <v>688767.92424025002</v>
      </c>
      <c r="Y60" s="37">
        <f t="shared" si="8"/>
        <v>1442.5681121349335</v>
      </c>
      <c r="Z60" s="38">
        <f t="shared" si="9"/>
        <v>2.0944182523107008E-3</v>
      </c>
      <c r="AA60" s="35"/>
      <c r="AB60" s="37">
        <v>688767.92424025002</v>
      </c>
      <c r="AC60" s="37">
        <f t="shared" si="10"/>
        <v>1442.5681121349335</v>
      </c>
      <c r="AD60" s="38">
        <f t="shared" si="11"/>
        <v>2.0944182523107008E-3</v>
      </c>
      <c r="AE60" s="35"/>
      <c r="AF60" s="37">
        <v>688767.92424025002</v>
      </c>
      <c r="AG60" s="37">
        <f t="shared" si="12"/>
        <v>1442.5681121349335</v>
      </c>
      <c r="AH60" s="38">
        <f t="shared" si="13"/>
        <v>2.0944182523107008E-3</v>
      </c>
      <c r="AI60" s="35"/>
      <c r="AJ60" s="37">
        <v>688767.92424025002</v>
      </c>
      <c r="AK60" s="37">
        <f t="shared" si="14"/>
        <v>1442.5681121349335</v>
      </c>
      <c r="AL60" s="38">
        <f t="shared" si="15"/>
        <v>2.0944182523107008E-3</v>
      </c>
      <c r="AM60" s="35"/>
    </row>
    <row r="61" spans="1:39" x14ac:dyDescent="0.25">
      <c r="A61" s="34">
        <v>8912244</v>
      </c>
      <c r="B61" s="34" t="s">
        <v>13</v>
      </c>
      <c r="C61" s="34">
        <v>8912244</v>
      </c>
      <c r="D61" s="34" t="s">
        <v>105</v>
      </c>
      <c r="F61" s="37">
        <v>782469.43827204162</v>
      </c>
      <c r="G61" s="35"/>
      <c r="H61" s="37">
        <v>784149.86664575001</v>
      </c>
      <c r="I61" s="37">
        <f t="shared" si="0"/>
        <v>1680.4283737083897</v>
      </c>
      <c r="J61" s="38">
        <f t="shared" si="1"/>
        <v>2.1429938908190177E-3</v>
      </c>
      <c r="K61" s="35"/>
      <c r="L61" s="37">
        <v>784149.86664575001</v>
      </c>
      <c r="M61" s="37">
        <f t="shared" si="2"/>
        <v>1680.4283737083897</v>
      </c>
      <c r="N61" s="38">
        <f t="shared" si="3"/>
        <v>2.1429938908190177E-3</v>
      </c>
      <c r="O61" s="35"/>
      <c r="P61" s="37">
        <v>785830.29499149998</v>
      </c>
      <c r="Q61" s="37">
        <f t="shared" si="4"/>
        <v>3360.8567194583593</v>
      </c>
      <c r="R61" s="38">
        <f t="shared" si="5"/>
        <v>4.2768225415574139E-3</v>
      </c>
      <c r="S61" s="35"/>
      <c r="T61" s="37">
        <v>785830.29499150009</v>
      </c>
      <c r="U61" s="37">
        <f t="shared" si="6"/>
        <v>3360.8567194584757</v>
      </c>
      <c r="V61" s="38">
        <f t="shared" si="7"/>
        <v>4.2768225415575614E-3</v>
      </c>
      <c r="W61" s="35"/>
      <c r="X61" s="37">
        <v>784149.86664575001</v>
      </c>
      <c r="Y61" s="37">
        <f t="shared" si="8"/>
        <v>1680.4283737083897</v>
      </c>
      <c r="Z61" s="38">
        <f t="shared" si="9"/>
        <v>2.1429938908190177E-3</v>
      </c>
      <c r="AA61" s="35"/>
      <c r="AB61" s="37">
        <v>784149.86664575001</v>
      </c>
      <c r="AC61" s="37">
        <f t="shared" si="10"/>
        <v>1680.4283737083897</v>
      </c>
      <c r="AD61" s="38">
        <f t="shared" si="11"/>
        <v>2.1429938908190177E-3</v>
      </c>
      <c r="AE61" s="35"/>
      <c r="AF61" s="37">
        <v>784149.86664575001</v>
      </c>
      <c r="AG61" s="37">
        <f t="shared" si="12"/>
        <v>1680.4283737083897</v>
      </c>
      <c r="AH61" s="38">
        <f t="shared" si="13"/>
        <v>2.1429938908190177E-3</v>
      </c>
      <c r="AI61" s="35"/>
      <c r="AJ61" s="37">
        <v>784149.86664575001</v>
      </c>
      <c r="AK61" s="37">
        <f t="shared" si="14"/>
        <v>1680.4283737083897</v>
      </c>
      <c r="AL61" s="38">
        <f t="shared" si="15"/>
        <v>2.1429938908190177E-3</v>
      </c>
      <c r="AM61" s="35"/>
    </row>
    <row r="62" spans="1:39" x14ac:dyDescent="0.25">
      <c r="A62" s="34">
        <v>8912247</v>
      </c>
      <c r="B62" s="34" t="s">
        <v>14</v>
      </c>
      <c r="C62" s="34">
        <v>8912247</v>
      </c>
      <c r="D62" s="34" t="s">
        <v>105</v>
      </c>
      <c r="F62" s="37">
        <v>895518.39170757006</v>
      </c>
      <c r="G62" s="35"/>
      <c r="H62" s="37">
        <v>897481.44242924999</v>
      </c>
      <c r="I62" s="37">
        <f t="shared" si="0"/>
        <v>1963.0507216799306</v>
      </c>
      <c r="J62" s="38">
        <f t="shared" si="1"/>
        <v>2.1872883704051422E-3</v>
      </c>
      <c r="K62" s="35"/>
      <c r="L62" s="37">
        <v>897481.44242924999</v>
      </c>
      <c r="M62" s="37">
        <f t="shared" si="2"/>
        <v>1963.0507216799306</v>
      </c>
      <c r="N62" s="38">
        <f t="shared" si="3"/>
        <v>2.1872883704051422E-3</v>
      </c>
      <c r="O62" s="35"/>
      <c r="P62" s="37">
        <v>899444.49315849994</v>
      </c>
      <c r="Q62" s="37">
        <f t="shared" si="4"/>
        <v>3926.1014509298839</v>
      </c>
      <c r="R62" s="38">
        <f t="shared" si="5"/>
        <v>4.3650291716645457E-3</v>
      </c>
      <c r="S62" s="35"/>
      <c r="T62" s="37">
        <v>899444.49315849994</v>
      </c>
      <c r="U62" s="37">
        <f t="shared" si="6"/>
        <v>3926.1014509298839</v>
      </c>
      <c r="V62" s="38">
        <f t="shared" si="7"/>
        <v>4.3650291716645457E-3</v>
      </c>
      <c r="W62" s="35"/>
      <c r="X62" s="37">
        <v>897481.44242924999</v>
      </c>
      <c r="Y62" s="37">
        <f t="shared" si="8"/>
        <v>1963.0507216799306</v>
      </c>
      <c r="Z62" s="38">
        <f t="shared" si="9"/>
        <v>2.1872883704051422E-3</v>
      </c>
      <c r="AA62" s="35"/>
      <c r="AB62" s="37">
        <v>897481.44242924999</v>
      </c>
      <c r="AC62" s="37">
        <f t="shared" si="10"/>
        <v>1963.0507216799306</v>
      </c>
      <c r="AD62" s="38">
        <f t="shared" si="11"/>
        <v>2.1872883704051422E-3</v>
      </c>
      <c r="AE62" s="35"/>
      <c r="AF62" s="37">
        <v>897481.44242924999</v>
      </c>
      <c r="AG62" s="37">
        <f t="shared" si="12"/>
        <v>1963.0507216799306</v>
      </c>
      <c r="AH62" s="38">
        <f t="shared" si="13"/>
        <v>2.1872883704051422E-3</v>
      </c>
      <c r="AI62" s="35"/>
      <c r="AJ62" s="37">
        <v>897481.44242924999</v>
      </c>
      <c r="AK62" s="37">
        <f t="shared" si="14"/>
        <v>1963.0507216799306</v>
      </c>
      <c r="AL62" s="38">
        <f t="shared" si="15"/>
        <v>2.1872883704051422E-3</v>
      </c>
      <c r="AM62" s="35"/>
    </row>
    <row r="63" spans="1:39" x14ac:dyDescent="0.25">
      <c r="A63" s="34">
        <v>8912248</v>
      </c>
      <c r="B63" s="34" t="s">
        <v>202</v>
      </c>
      <c r="C63" s="34">
        <v>8912248</v>
      </c>
      <c r="D63" s="34" t="s">
        <v>105</v>
      </c>
      <c r="F63" s="37">
        <v>682948.66819744185</v>
      </c>
      <c r="G63" s="35"/>
      <c r="H63" s="37">
        <v>684380.29462050006</v>
      </c>
      <c r="I63" s="37">
        <f t="shared" si="0"/>
        <v>1431.6264230582165</v>
      </c>
      <c r="J63" s="38">
        <f t="shared" si="1"/>
        <v>2.0918580419561563E-3</v>
      </c>
      <c r="K63" s="35"/>
      <c r="L63" s="37">
        <v>684380.29462050006</v>
      </c>
      <c r="M63" s="37">
        <f t="shared" si="2"/>
        <v>1431.6264230582165</v>
      </c>
      <c r="N63" s="38">
        <f t="shared" si="3"/>
        <v>2.0918580419561563E-3</v>
      </c>
      <c r="O63" s="35"/>
      <c r="P63" s="37">
        <v>685811.92104100005</v>
      </c>
      <c r="Q63" s="37">
        <f t="shared" si="4"/>
        <v>2863.2528435582062</v>
      </c>
      <c r="R63" s="38">
        <f t="shared" si="5"/>
        <v>4.1749826092437256E-3</v>
      </c>
      <c r="S63" s="35"/>
      <c r="T63" s="37">
        <v>685811.92104100005</v>
      </c>
      <c r="U63" s="37">
        <f t="shared" si="6"/>
        <v>2863.2528435582062</v>
      </c>
      <c r="V63" s="38">
        <f t="shared" si="7"/>
        <v>4.1749826092437256E-3</v>
      </c>
      <c r="W63" s="35"/>
      <c r="X63" s="37">
        <v>684380.29462050006</v>
      </c>
      <c r="Y63" s="37">
        <f t="shared" si="8"/>
        <v>1431.6264230582165</v>
      </c>
      <c r="Z63" s="38">
        <f t="shared" si="9"/>
        <v>2.0918580419561563E-3</v>
      </c>
      <c r="AA63" s="35"/>
      <c r="AB63" s="37">
        <v>684380.29462050006</v>
      </c>
      <c r="AC63" s="37">
        <f t="shared" si="10"/>
        <v>1431.6264230582165</v>
      </c>
      <c r="AD63" s="38">
        <f t="shared" si="11"/>
        <v>2.0918580419561563E-3</v>
      </c>
      <c r="AE63" s="35"/>
      <c r="AF63" s="37">
        <v>684380.29462050006</v>
      </c>
      <c r="AG63" s="37">
        <f t="shared" si="12"/>
        <v>1431.6264230582165</v>
      </c>
      <c r="AH63" s="38">
        <f t="shared" si="13"/>
        <v>2.0918580419561563E-3</v>
      </c>
      <c r="AI63" s="35"/>
      <c r="AJ63" s="37">
        <v>684380.29462050006</v>
      </c>
      <c r="AK63" s="37">
        <f t="shared" si="14"/>
        <v>1431.6264230582165</v>
      </c>
      <c r="AL63" s="38">
        <f t="shared" si="15"/>
        <v>2.0918580419561563E-3</v>
      </c>
      <c r="AM63" s="35"/>
    </row>
    <row r="64" spans="1:39" x14ac:dyDescent="0.25">
      <c r="A64" s="34">
        <v>8912271</v>
      </c>
      <c r="B64" s="34" t="s">
        <v>203</v>
      </c>
      <c r="C64" s="34">
        <v>8912271</v>
      </c>
      <c r="D64" s="34" t="s">
        <v>105</v>
      </c>
      <c r="F64" s="37">
        <v>1438719.7146235404</v>
      </c>
      <c r="G64" s="35"/>
      <c r="H64" s="37">
        <v>1442040.7686365</v>
      </c>
      <c r="I64" s="37">
        <f t="shared" si="0"/>
        <v>3321.0540129595902</v>
      </c>
      <c r="J64" s="38">
        <f t="shared" si="1"/>
        <v>2.3030236628467605E-3</v>
      </c>
      <c r="K64" s="35"/>
      <c r="L64" s="37">
        <v>1442040.7686365</v>
      </c>
      <c r="M64" s="37">
        <f t="shared" si="2"/>
        <v>3321.0540129595902</v>
      </c>
      <c r="N64" s="38">
        <f t="shared" si="3"/>
        <v>2.3030236628467605E-3</v>
      </c>
      <c r="O64" s="35"/>
      <c r="P64" s="37">
        <v>1445361.8226729999</v>
      </c>
      <c r="Q64" s="37">
        <f t="shared" si="4"/>
        <v>6642.1080494595226</v>
      </c>
      <c r="R64" s="38">
        <f t="shared" si="5"/>
        <v>4.595463879885694E-3</v>
      </c>
      <c r="S64" s="35"/>
      <c r="T64" s="37">
        <v>1445361.8226730002</v>
      </c>
      <c r="U64" s="37">
        <f t="shared" si="6"/>
        <v>6642.1080494597554</v>
      </c>
      <c r="V64" s="38">
        <f t="shared" si="7"/>
        <v>4.5954638798858544E-3</v>
      </c>
      <c r="W64" s="35"/>
      <c r="X64" s="37">
        <v>1442040.7686365</v>
      </c>
      <c r="Y64" s="37">
        <f t="shared" si="8"/>
        <v>3321.0540129595902</v>
      </c>
      <c r="Z64" s="38">
        <f t="shared" si="9"/>
        <v>2.3030236628467605E-3</v>
      </c>
      <c r="AA64" s="35"/>
      <c r="AB64" s="37">
        <v>1442040.7686365</v>
      </c>
      <c r="AC64" s="37">
        <f t="shared" si="10"/>
        <v>3321.0540129595902</v>
      </c>
      <c r="AD64" s="38">
        <f t="shared" si="11"/>
        <v>2.3030236628467605E-3</v>
      </c>
      <c r="AE64" s="35"/>
      <c r="AF64" s="37">
        <v>1449000</v>
      </c>
      <c r="AG64" s="37">
        <f t="shared" si="12"/>
        <v>10280.285376459593</v>
      </c>
      <c r="AH64" s="38">
        <f t="shared" si="13"/>
        <v>7.0947449112902647E-3</v>
      </c>
      <c r="AI64" s="35"/>
      <c r="AJ64" s="37">
        <v>1449000</v>
      </c>
      <c r="AK64" s="37">
        <f t="shared" si="14"/>
        <v>10280.285376459593</v>
      </c>
      <c r="AL64" s="38">
        <f t="shared" si="15"/>
        <v>7.0947449112902647E-3</v>
      </c>
      <c r="AM64" s="35"/>
    </row>
    <row r="65" spans="1:39" x14ac:dyDescent="0.25">
      <c r="A65" s="34">
        <v>8912274</v>
      </c>
      <c r="B65" s="34" t="s">
        <v>204</v>
      </c>
      <c r="C65" s="34">
        <v>8912274</v>
      </c>
      <c r="D65" s="34" t="s">
        <v>105</v>
      </c>
      <c r="F65" s="37">
        <v>1546740.6906883975</v>
      </c>
      <c r="G65" s="35"/>
      <c r="H65" s="37">
        <v>1551712.7919431829</v>
      </c>
      <c r="I65" s="37">
        <f t="shared" si="0"/>
        <v>4972.1012547854334</v>
      </c>
      <c r="J65" s="38">
        <f t="shared" si="1"/>
        <v>3.2042664600057578E-3</v>
      </c>
      <c r="K65" s="35"/>
      <c r="L65" s="37">
        <v>1550331.7971767499</v>
      </c>
      <c r="M65" s="37">
        <f t="shared" si="2"/>
        <v>3591.1064883524086</v>
      </c>
      <c r="N65" s="38">
        <f t="shared" si="3"/>
        <v>2.3163470522194252E-3</v>
      </c>
      <c r="O65" s="35"/>
      <c r="P65" s="37">
        <v>1553922.9036534999</v>
      </c>
      <c r="Q65" s="37">
        <f t="shared" si="4"/>
        <v>7182.2129651024006</v>
      </c>
      <c r="R65" s="38">
        <f t="shared" si="5"/>
        <v>4.6219879687827295E-3</v>
      </c>
      <c r="S65" s="35"/>
      <c r="T65" s="37">
        <v>1553922.9036534999</v>
      </c>
      <c r="U65" s="37">
        <f t="shared" si="6"/>
        <v>7182.2129651024006</v>
      </c>
      <c r="V65" s="38">
        <f t="shared" si="7"/>
        <v>4.6219879687827295E-3</v>
      </c>
      <c r="W65" s="35"/>
      <c r="X65" s="37">
        <v>1551712.7919431829</v>
      </c>
      <c r="Y65" s="37">
        <f t="shared" si="8"/>
        <v>4972.1012547854334</v>
      </c>
      <c r="Z65" s="38">
        <f t="shared" si="9"/>
        <v>3.2042664600057578E-3</v>
      </c>
      <c r="AA65" s="35"/>
      <c r="AB65" s="37">
        <v>1550331.7971767499</v>
      </c>
      <c r="AC65" s="37">
        <f t="shared" si="10"/>
        <v>3591.1064883524086</v>
      </c>
      <c r="AD65" s="38">
        <f t="shared" si="11"/>
        <v>2.3163470522194252E-3</v>
      </c>
      <c r="AE65" s="35"/>
      <c r="AF65" s="37">
        <v>1550331.7971767499</v>
      </c>
      <c r="AG65" s="37">
        <f t="shared" si="12"/>
        <v>3591.1064883524086</v>
      </c>
      <c r="AH65" s="38">
        <f t="shared" si="13"/>
        <v>2.3163470522194252E-3</v>
      </c>
      <c r="AI65" s="35"/>
      <c r="AJ65" s="37">
        <v>1550331.7971767499</v>
      </c>
      <c r="AK65" s="37">
        <f t="shared" si="14"/>
        <v>3591.1064883524086</v>
      </c>
      <c r="AL65" s="38">
        <f t="shared" si="15"/>
        <v>2.3163470522194252E-3</v>
      </c>
      <c r="AM65" s="35"/>
    </row>
    <row r="66" spans="1:39" x14ac:dyDescent="0.25">
      <c r="A66" s="34">
        <v>8912282</v>
      </c>
      <c r="B66" s="34" t="s">
        <v>161</v>
      </c>
      <c r="C66" s="34">
        <v>8912282</v>
      </c>
      <c r="D66" s="34" t="s">
        <v>105</v>
      </c>
      <c r="F66" s="37">
        <v>705223.68025162967</v>
      </c>
      <c r="G66" s="35"/>
      <c r="H66" s="37">
        <v>708744.46018043545</v>
      </c>
      <c r="I66" s="37">
        <f t="shared" si="0"/>
        <v>3520.7799288057722</v>
      </c>
      <c r="J66" s="38">
        <f t="shared" si="1"/>
        <v>4.9676295570753887E-3</v>
      </c>
      <c r="K66" s="35"/>
      <c r="L66" s="37">
        <v>707129.90807512333</v>
      </c>
      <c r="M66" s="37">
        <f t="shared" si="2"/>
        <v>1906.227823493653</v>
      </c>
      <c r="N66" s="38">
        <f t="shared" si="3"/>
        <v>2.6957250736043556E-3</v>
      </c>
      <c r="O66" s="35"/>
      <c r="P66" s="37">
        <v>708198.30820149998</v>
      </c>
      <c r="Q66" s="37">
        <f t="shared" si="4"/>
        <v>2974.6279498703079</v>
      </c>
      <c r="R66" s="38">
        <f t="shared" si="5"/>
        <v>4.2002754248658168E-3</v>
      </c>
      <c r="S66" s="35"/>
      <c r="T66" s="37">
        <v>708198.30820149998</v>
      </c>
      <c r="U66" s="37">
        <f t="shared" si="6"/>
        <v>2974.6279498703079</v>
      </c>
      <c r="V66" s="38">
        <f t="shared" si="7"/>
        <v>4.2002754248658168E-3</v>
      </c>
      <c r="W66" s="35"/>
      <c r="X66" s="37">
        <v>708744.46018043545</v>
      </c>
      <c r="Y66" s="37">
        <f t="shared" si="8"/>
        <v>3520.7799288057722</v>
      </c>
      <c r="Z66" s="38">
        <f t="shared" si="9"/>
        <v>4.9676295570753887E-3</v>
      </c>
      <c r="AA66" s="35"/>
      <c r="AB66" s="37">
        <v>707129.90807512333</v>
      </c>
      <c r="AC66" s="37">
        <f t="shared" si="10"/>
        <v>1906.227823493653</v>
      </c>
      <c r="AD66" s="38">
        <f t="shared" si="11"/>
        <v>2.6957250736043556E-3</v>
      </c>
      <c r="AE66" s="35"/>
      <c r="AF66" s="37">
        <v>706710.99425074994</v>
      </c>
      <c r="AG66" s="37">
        <f t="shared" si="12"/>
        <v>1487.3139991202625</v>
      </c>
      <c r="AH66" s="38">
        <f t="shared" si="13"/>
        <v>2.1045576073103296E-3</v>
      </c>
      <c r="AI66" s="35"/>
      <c r="AJ66" s="37">
        <v>706710.99425074994</v>
      </c>
      <c r="AK66" s="37">
        <f t="shared" si="14"/>
        <v>1487.3139991202625</v>
      </c>
      <c r="AL66" s="38">
        <f t="shared" si="15"/>
        <v>2.1045576073103296E-3</v>
      </c>
      <c r="AM66" s="35"/>
    </row>
    <row r="67" spans="1:39" x14ac:dyDescent="0.25">
      <c r="A67" s="34">
        <v>8912286</v>
      </c>
      <c r="B67" s="34" t="s">
        <v>162</v>
      </c>
      <c r="C67" s="34">
        <v>8912286</v>
      </c>
      <c r="D67" s="34" t="s">
        <v>105</v>
      </c>
      <c r="F67" s="37">
        <v>591270.69088695745</v>
      </c>
      <c r="G67" s="35"/>
      <c r="H67" s="37">
        <v>592473.12237724999</v>
      </c>
      <c r="I67" s="37">
        <f t="shared" si="0"/>
        <v>1202.4314902925398</v>
      </c>
      <c r="J67" s="38">
        <f t="shared" si="1"/>
        <v>2.0295123017021965E-3</v>
      </c>
      <c r="K67" s="35"/>
      <c r="L67" s="37">
        <v>592473.12237724999</v>
      </c>
      <c r="M67" s="37">
        <f t="shared" si="2"/>
        <v>1202.4314902925398</v>
      </c>
      <c r="N67" s="38">
        <f t="shared" si="3"/>
        <v>2.0295123017021965E-3</v>
      </c>
      <c r="O67" s="35"/>
      <c r="P67" s="37">
        <v>593675.55385449994</v>
      </c>
      <c r="Q67" s="37">
        <f t="shared" si="4"/>
        <v>2404.8629675424891</v>
      </c>
      <c r="R67" s="38">
        <f t="shared" si="5"/>
        <v>4.0508034260947207E-3</v>
      </c>
      <c r="S67" s="35"/>
      <c r="T67" s="37">
        <v>593675.55385449994</v>
      </c>
      <c r="U67" s="37">
        <f t="shared" si="6"/>
        <v>2404.8629675424891</v>
      </c>
      <c r="V67" s="38">
        <f t="shared" si="7"/>
        <v>4.0508034260947207E-3</v>
      </c>
      <c r="W67" s="35"/>
      <c r="X67" s="37">
        <v>592473.12237724999</v>
      </c>
      <c r="Y67" s="37">
        <f t="shared" si="8"/>
        <v>1202.4314902925398</v>
      </c>
      <c r="Z67" s="38">
        <f t="shared" si="9"/>
        <v>2.0295123017021965E-3</v>
      </c>
      <c r="AA67" s="35"/>
      <c r="AB67" s="37">
        <v>592473.12237724999</v>
      </c>
      <c r="AC67" s="37">
        <f t="shared" si="10"/>
        <v>1202.4314902925398</v>
      </c>
      <c r="AD67" s="38">
        <f t="shared" si="11"/>
        <v>2.0295123017021965E-3</v>
      </c>
      <c r="AE67" s="35"/>
      <c r="AF67" s="37">
        <v>592473.12237724999</v>
      </c>
      <c r="AG67" s="37">
        <f t="shared" si="12"/>
        <v>1202.4314902925398</v>
      </c>
      <c r="AH67" s="38">
        <f t="shared" si="13"/>
        <v>2.0295123017021965E-3</v>
      </c>
      <c r="AI67" s="35"/>
      <c r="AJ67" s="37">
        <v>592473.12237724999</v>
      </c>
      <c r="AK67" s="37">
        <f t="shared" si="14"/>
        <v>1202.4314902925398</v>
      </c>
      <c r="AL67" s="38">
        <f t="shared" si="15"/>
        <v>2.0295123017021965E-3</v>
      </c>
      <c r="AM67" s="35"/>
    </row>
    <row r="68" spans="1:39" x14ac:dyDescent="0.25">
      <c r="A68" s="34">
        <v>8912299</v>
      </c>
      <c r="B68" s="34" t="s">
        <v>205</v>
      </c>
      <c r="C68" s="34">
        <v>8912299</v>
      </c>
      <c r="D68" s="34" t="s">
        <v>105</v>
      </c>
      <c r="F68" s="37">
        <v>1007796.8077863309</v>
      </c>
      <c r="G68" s="35"/>
      <c r="H68" s="37">
        <v>1010040.5545694999</v>
      </c>
      <c r="I68" s="37">
        <f t="shared" si="0"/>
        <v>2243.7467831689864</v>
      </c>
      <c r="J68" s="38">
        <f t="shared" si="1"/>
        <v>2.2214422708257664E-3</v>
      </c>
      <c r="K68" s="35"/>
      <c r="L68" s="37">
        <v>1010040.5545694999</v>
      </c>
      <c r="M68" s="37">
        <f t="shared" si="2"/>
        <v>2243.7467831689864</v>
      </c>
      <c r="N68" s="38">
        <f t="shared" si="3"/>
        <v>2.2214422708257664E-3</v>
      </c>
      <c r="O68" s="35"/>
      <c r="P68" s="37">
        <v>1012284.3013389999</v>
      </c>
      <c r="Q68" s="37">
        <f t="shared" si="4"/>
        <v>4487.4935526689515</v>
      </c>
      <c r="R68" s="38">
        <f t="shared" si="5"/>
        <v>4.433036792858603E-3</v>
      </c>
      <c r="S68" s="35"/>
      <c r="T68" s="37">
        <v>1012284.301339</v>
      </c>
      <c r="U68" s="37">
        <f t="shared" si="6"/>
        <v>4487.4935526690679</v>
      </c>
      <c r="V68" s="38">
        <f t="shared" si="7"/>
        <v>4.4330367928587175E-3</v>
      </c>
      <c r="W68" s="35"/>
      <c r="X68" s="37">
        <v>1010040.5545694999</v>
      </c>
      <c r="Y68" s="37">
        <f t="shared" si="8"/>
        <v>2243.7467831689864</v>
      </c>
      <c r="Z68" s="38">
        <f t="shared" si="9"/>
        <v>2.2214422708257664E-3</v>
      </c>
      <c r="AA68" s="35"/>
      <c r="AB68" s="37">
        <v>1010040.5545694999</v>
      </c>
      <c r="AC68" s="37">
        <f t="shared" si="10"/>
        <v>2243.7467831689864</v>
      </c>
      <c r="AD68" s="38">
        <f t="shared" si="11"/>
        <v>2.2214422708257664E-3</v>
      </c>
      <c r="AE68" s="35"/>
      <c r="AF68" s="37">
        <v>1010040.5545694999</v>
      </c>
      <c r="AG68" s="37">
        <f t="shared" si="12"/>
        <v>2243.7467831689864</v>
      </c>
      <c r="AH68" s="38">
        <f t="shared" si="13"/>
        <v>2.2214422708257664E-3</v>
      </c>
      <c r="AI68" s="35"/>
      <c r="AJ68" s="37">
        <v>1010040.5545694999</v>
      </c>
      <c r="AK68" s="37">
        <f t="shared" si="14"/>
        <v>2243.7467831689864</v>
      </c>
      <c r="AL68" s="38">
        <f t="shared" si="15"/>
        <v>2.2214422708257664E-3</v>
      </c>
      <c r="AM68" s="35"/>
    </row>
    <row r="69" spans="1:39" x14ac:dyDescent="0.25">
      <c r="A69" s="34">
        <v>8912300</v>
      </c>
      <c r="B69" s="34" t="s">
        <v>163</v>
      </c>
      <c r="C69" s="34">
        <v>8912300</v>
      </c>
      <c r="D69" s="34" t="s">
        <v>105</v>
      </c>
      <c r="F69" s="37">
        <v>782952.17386945919</v>
      </c>
      <c r="G69" s="35"/>
      <c r="H69" s="37">
        <v>790351.36871290009</v>
      </c>
      <c r="I69" s="37">
        <f t="shared" ref="I69:I132" si="16">H69-$F69</f>
        <v>7399.1948434408987</v>
      </c>
      <c r="J69" s="38">
        <f t="shared" ref="J69:J132" si="17">(H69-$F69)/H69</f>
        <v>9.3619055224647817E-3</v>
      </c>
      <c r="K69" s="35"/>
      <c r="L69" s="37">
        <v>790351.36871290009</v>
      </c>
      <c r="M69" s="37">
        <f t="shared" ref="M69:M132" si="18">L69-$F69</f>
        <v>7399.1948434408987</v>
      </c>
      <c r="N69" s="38">
        <f t="shared" ref="N69:N132" si="19">(L69-$F69)/L69</f>
        <v>9.3619055224647817E-3</v>
      </c>
      <c r="O69" s="35"/>
      <c r="P69" s="37">
        <v>786315.44426950009</v>
      </c>
      <c r="Q69" s="37">
        <f t="shared" ref="Q69:Q132" si="20">P69-$F69</f>
        <v>3363.2704000408994</v>
      </c>
      <c r="R69" s="38">
        <f t="shared" ref="R69:R132" si="21">(P69-$F69)/P69</f>
        <v>4.2772533905466306E-3</v>
      </c>
      <c r="S69" s="35"/>
      <c r="T69" s="37">
        <v>786315.44426949997</v>
      </c>
      <c r="U69" s="37">
        <f t="shared" ref="U69:U132" si="22">T69-$F69</f>
        <v>3363.270400040783</v>
      </c>
      <c r="V69" s="38">
        <f t="shared" ref="V69:V132" si="23">(T69-$F69)/T69</f>
        <v>4.2772533905464831E-3</v>
      </c>
      <c r="W69" s="35"/>
      <c r="X69" s="37">
        <v>789678.71463900001</v>
      </c>
      <c r="Y69" s="37">
        <f t="shared" ref="Y69:Y132" si="24">X69-$F69</f>
        <v>6726.5407695408212</v>
      </c>
      <c r="Z69" s="38">
        <f t="shared" ref="Z69:Z132" si="25">(X69-$F69)/X69</f>
        <v>8.518072786874907E-3</v>
      </c>
      <c r="AA69" s="35"/>
      <c r="AB69" s="37">
        <v>789678.71463900001</v>
      </c>
      <c r="AC69" s="37">
        <f t="shared" ref="AC69:AC132" si="26">AB69-$F69</f>
        <v>6726.5407695408212</v>
      </c>
      <c r="AD69" s="38">
        <f t="shared" ref="AD69:AD132" si="27">(AB69-$F69)/AB69</f>
        <v>8.518072786874907E-3</v>
      </c>
      <c r="AE69" s="35"/>
      <c r="AF69" s="37">
        <v>784633.80908475001</v>
      </c>
      <c r="AG69" s="37">
        <f t="shared" ref="AG69:AG132" si="28">AF69-$F69</f>
        <v>1681.6352152908221</v>
      </c>
      <c r="AH69" s="38">
        <f t="shared" ref="AH69:AH132" si="29">(AF69-$F69)/AF69</f>
        <v>2.1432102412874553E-3</v>
      </c>
      <c r="AI69" s="35"/>
      <c r="AJ69" s="37">
        <v>784633.80908475001</v>
      </c>
      <c r="AK69" s="37">
        <f t="shared" ref="AK69:AK132" si="30">AJ69-$F69</f>
        <v>1681.6352152908221</v>
      </c>
      <c r="AL69" s="38">
        <f t="shared" ref="AL69:AL132" si="31">(AJ69-$F69)/AJ69</f>
        <v>2.1432102412874553E-3</v>
      </c>
      <c r="AM69" s="35"/>
    </row>
    <row r="70" spans="1:39" x14ac:dyDescent="0.25">
      <c r="A70" s="34">
        <v>8912301</v>
      </c>
      <c r="B70" s="34" t="s">
        <v>206</v>
      </c>
      <c r="C70" s="34">
        <v>8912301</v>
      </c>
      <c r="D70" s="34" t="s">
        <v>105</v>
      </c>
      <c r="F70" s="37">
        <v>677782.75234963035</v>
      </c>
      <c r="G70" s="35"/>
      <c r="H70" s="37">
        <v>684025.08347529988</v>
      </c>
      <c r="I70" s="37">
        <f t="shared" si="16"/>
        <v>6242.3311256695306</v>
      </c>
      <c r="J70" s="38">
        <f t="shared" si="17"/>
        <v>9.1258804340249629E-3</v>
      </c>
      <c r="K70" s="35"/>
      <c r="L70" s="37">
        <v>684025.08347529988</v>
      </c>
      <c r="M70" s="37">
        <f t="shared" si="18"/>
        <v>6242.3311256695306</v>
      </c>
      <c r="N70" s="38">
        <f t="shared" si="19"/>
        <v>9.1258804340249629E-3</v>
      </c>
      <c r="O70" s="35"/>
      <c r="P70" s="37">
        <v>680620.1755614999</v>
      </c>
      <c r="Q70" s="37">
        <f t="shared" si="20"/>
        <v>2837.4232118695509</v>
      </c>
      <c r="R70" s="38">
        <f t="shared" si="21"/>
        <v>4.1688790808011612E-3</v>
      </c>
      <c r="S70" s="35"/>
      <c r="T70" s="37">
        <v>680620.1755614999</v>
      </c>
      <c r="U70" s="37">
        <f t="shared" si="22"/>
        <v>2837.4232118695509</v>
      </c>
      <c r="V70" s="38">
        <f t="shared" si="23"/>
        <v>4.1688790808011612E-3</v>
      </c>
      <c r="W70" s="35"/>
      <c r="X70" s="37">
        <v>683457.59882299998</v>
      </c>
      <c r="Y70" s="37">
        <f t="shared" si="24"/>
        <v>5674.846473369631</v>
      </c>
      <c r="Z70" s="38">
        <f t="shared" si="25"/>
        <v>8.3031434329538956E-3</v>
      </c>
      <c r="AA70" s="35"/>
      <c r="AB70" s="37">
        <v>683457.59882299986</v>
      </c>
      <c r="AC70" s="37">
        <f t="shared" si="26"/>
        <v>5674.8464733695146</v>
      </c>
      <c r="AD70" s="38">
        <f t="shared" si="27"/>
        <v>8.3031434329537274E-3</v>
      </c>
      <c r="AE70" s="35"/>
      <c r="AF70" s="37">
        <v>679201.46393074992</v>
      </c>
      <c r="AG70" s="37">
        <f t="shared" si="28"/>
        <v>1418.711581119569</v>
      </c>
      <c r="AH70" s="38">
        <f t="shared" si="29"/>
        <v>2.08879346771287E-3</v>
      </c>
      <c r="AI70" s="35"/>
      <c r="AJ70" s="37">
        <v>679201.46393074992</v>
      </c>
      <c r="AK70" s="37">
        <f t="shared" si="30"/>
        <v>1418.711581119569</v>
      </c>
      <c r="AL70" s="38">
        <f t="shared" si="31"/>
        <v>2.08879346771287E-3</v>
      </c>
      <c r="AM70" s="35"/>
    </row>
    <row r="71" spans="1:39" x14ac:dyDescent="0.25">
      <c r="A71" s="34">
        <v>8912302</v>
      </c>
      <c r="B71" s="34" t="s">
        <v>207</v>
      </c>
      <c r="C71" s="34">
        <v>8912302</v>
      </c>
      <c r="D71" s="34" t="s">
        <v>105</v>
      </c>
      <c r="F71" s="37">
        <v>805979.1394959715</v>
      </c>
      <c r="G71" s="35"/>
      <c r="H71" s="37">
        <v>807718.34209875006</v>
      </c>
      <c r="I71" s="37">
        <f t="shared" si="16"/>
        <v>1739.2026027785614</v>
      </c>
      <c r="J71" s="38">
        <f t="shared" si="17"/>
        <v>2.1532290553901152E-3</v>
      </c>
      <c r="K71" s="35"/>
      <c r="L71" s="37">
        <v>807718.34209874994</v>
      </c>
      <c r="M71" s="37">
        <f t="shared" si="18"/>
        <v>1739.202602778445</v>
      </c>
      <c r="N71" s="38">
        <f t="shared" si="19"/>
        <v>2.1532290553899712E-3</v>
      </c>
      <c r="O71" s="35"/>
      <c r="P71" s="37">
        <v>809457.54469750007</v>
      </c>
      <c r="Q71" s="37">
        <f t="shared" si="20"/>
        <v>3478.4052015285706</v>
      </c>
      <c r="R71" s="38">
        <f t="shared" si="21"/>
        <v>4.2972052386372837E-3</v>
      </c>
      <c r="S71" s="35"/>
      <c r="T71" s="37">
        <v>809457.54469749995</v>
      </c>
      <c r="U71" s="37">
        <f t="shared" si="22"/>
        <v>3478.4052015284542</v>
      </c>
      <c r="V71" s="38">
        <f t="shared" si="23"/>
        <v>4.2972052386371406E-3</v>
      </c>
      <c r="W71" s="35"/>
      <c r="X71" s="37">
        <v>807718.34209875006</v>
      </c>
      <c r="Y71" s="37">
        <f t="shared" si="24"/>
        <v>1739.2026027785614</v>
      </c>
      <c r="Z71" s="38">
        <f t="shared" si="25"/>
        <v>2.1532290553901152E-3</v>
      </c>
      <c r="AA71" s="35"/>
      <c r="AB71" s="37">
        <v>807718.34209874994</v>
      </c>
      <c r="AC71" s="37">
        <f t="shared" si="26"/>
        <v>1739.202602778445</v>
      </c>
      <c r="AD71" s="38">
        <f t="shared" si="27"/>
        <v>2.1532290553899712E-3</v>
      </c>
      <c r="AE71" s="35"/>
      <c r="AF71" s="37">
        <v>807718.34209875006</v>
      </c>
      <c r="AG71" s="37">
        <f t="shared" si="28"/>
        <v>1739.2026027785614</v>
      </c>
      <c r="AH71" s="38">
        <f t="shared" si="29"/>
        <v>2.1532290553901152E-3</v>
      </c>
      <c r="AI71" s="35"/>
      <c r="AJ71" s="37">
        <v>807718.34209874994</v>
      </c>
      <c r="AK71" s="37">
        <f t="shared" si="30"/>
        <v>1739.202602778445</v>
      </c>
      <c r="AL71" s="38">
        <f t="shared" si="31"/>
        <v>2.1532290553899712E-3</v>
      </c>
      <c r="AM71" s="35"/>
    </row>
    <row r="72" spans="1:39" x14ac:dyDescent="0.25">
      <c r="A72" s="34">
        <v>8912308</v>
      </c>
      <c r="B72" s="34" t="s">
        <v>208</v>
      </c>
      <c r="C72" s="34">
        <v>8912308</v>
      </c>
      <c r="D72" s="34" t="s">
        <v>105</v>
      </c>
      <c r="F72" s="37">
        <v>683460.22804707626</v>
      </c>
      <c r="G72" s="35"/>
      <c r="H72" s="37">
        <v>685171.93009769882</v>
      </c>
      <c r="I72" s="37">
        <f t="shared" si="16"/>
        <v>1711.7020506225526</v>
      </c>
      <c r="J72" s="38">
        <f t="shared" si="17"/>
        <v>2.4982080780490828E-3</v>
      </c>
      <c r="K72" s="35"/>
      <c r="L72" s="37">
        <v>684893.13332000002</v>
      </c>
      <c r="M72" s="37">
        <f t="shared" si="18"/>
        <v>1432.9052729237592</v>
      </c>
      <c r="N72" s="38">
        <f t="shared" si="19"/>
        <v>2.0921589124098697E-3</v>
      </c>
      <c r="O72" s="35"/>
      <c r="P72" s="37">
        <v>686326.03864000004</v>
      </c>
      <c r="Q72" s="37">
        <f t="shared" si="20"/>
        <v>2865.810592923779</v>
      </c>
      <c r="R72" s="38">
        <f t="shared" si="21"/>
        <v>4.17558191235549E-3</v>
      </c>
      <c r="S72" s="35"/>
      <c r="T72" s="37">
        <v>686326.03864000004</v>
      </c>
      <c r="U72" s="37">
        <f t="shared" si="22"/>
        <v>2865.810592923779</v>
      </c>
      <c r="V72" s="38">
        <f t="shared" si="23"/>
        <v>4.17558191235549E-3</v>
      </c>
      <c r="W72" s="35"/>
      <c r="X72" s="37">
        <v>685171.93009769882</v>
      </c>
      <c r="Y72" s="37">
        <f t="shared" si="24"/>
        <v>1711.7020506225526</v>
      </c>
      <c r="Z72" s="38">
        <f t="shared" si="25"/>
        <v>2.4982080780490828E-3</v>
      </c>
      <c r="AA72" s="35"/>
      <c r="AB72" s="37">
        <v>684893.13332000002</v>
      </c>
      <c r="AC72" s="37">
        <f t="shared" si="26"/>
        <v>1432.9052729237592</v>
      </c>
      <c r="AD72" s="38">
        <f t="shared" si="27"/>
        <v>2.0921589124098697E-3</v>
      </c>
      <c r="AE72" s="35"/>
      <c r="AF72" s="37">
        <v>684893.13332000002</v>
      </c>
      <c r="AG72" s="37">
        <f t="shared" si="28"/>
        <v>1432.9052729237592</v>
      </c>
      <c r="AH72" s="38">
        <f t="shared" si="29"/>
        <v>2.0921589124098697E-3</v>
      </c>
      <c r="AI72" s="35"/>
      <c r="AJ72" s="37">
        <v>684893.13332000002</v>
      </c>
      <c r="AK72" s="37">
        <f t="shared" si="30"/>
        <v>1432.9052729237592</v>
      </c>
      <c r="AL72" s="38">
        <f t="shared" si="31"/>
        <v>2.0921589124098697E-3</v>
      </c>
      <c r="AM72" s="35"/>
    </row>
    <row r="73" spans="1:39" x14ac:dyDescent="0.25">
      <c r="A73" s="34">
        <v>8912310</v>
      </c>
      <c r="B73" s="34" t="s">
        <v>118</v>
      </c>
      <c r="C73" s="34">
        <v>8912310</v>
      </c>
      <c r="D73" s="34" t="s">
        <v>105</v>
      </c>
      <c r="F73" s="37">
        <v>1992042.3372000866</v>
      </c>
      <c r="G73" s="35"/>
      <c r="H73" s="37">
        <v>1996746.6977929999</v>
      </c>
      <c r="I73" s="37">
        <f t="shared" si="16"/>
        <v>4704.3605929133482</v>
      </c>
      <c r="J73" s="38">
        <f t="shared" si="17"/>
        <v>2.3560127071265819E-3</v>
      </c>
      <c r="K73" s="35"/>
      <c r="L73" s="37">
        <v>1996746.6977929999</v>
      </c>
      <c r="M73" s="37">
        <f t="shared" si="18"/>
        <v>4704.3605929133482</v>
      </c>
      <c r="N73" s="38">
        <f t="shared" si="19"/>
        <v>2.3560127071265819E-3</v>
      </c>
      <c r="O73" s="35"/>
      <c r="P73" s="37">
        <v>2001451.0583859999</v>
      </c>
      <c r="Q73" s="37">
        <f t="shared" si="20"/>
        <v>9408.7211859133095</v>
      </c>
      <c r="R73" s="38">
        <f t="shared" si="21"/>
        <v>4.7009499165573615E-3</v>
      </c>
      <c r="S73" s="35"/>
      <c r="T73" s="37">
        <v>2001451.0583859999</v>
      </c>
      <c r="U73" s="37">
        <f t="shared" si="22"/>
        <v>9408.7211859133095</v>
      </c>
      <c r="V73" s="38">
        <f t="shared" si="23"/>
        <v>4.7009499165573615E-3</v>
      </c>
      <c r="W73" s="35"/>
      <c r="X73" s="37">
        <v>1996746.6977929999</v>
      </c>
      <c r="Y73" s="37">
        <f t="shared" si="24"/>
        <v>4704.3605929133482</v>
      </c>
      <c r="Z73" s="38">
        <f t="shared" si="25"/>
        <v>2.3560127071265819E-3</v>
      </c>
      <c r="AA73" s="35"/>
      <c r="AB73" s="37">
        <v>1996746.6977929999</v>
      </c>
      <c r="AC73" s="37">
        <f t="shared" si="26"/>
        <v>4704.3605929133482</v>
      </c>
      <c r="AD73" s="38">
        <f t="shared" si="27"/>
        <v>2.3560127071265819E-3</v>
      </c>
      <c r="AE73" s="35"/>
      <c r="AF73" s="37">
        <v>1996746.6977929999</v>
      </c>
      <c r="AG73" s="37">
        <f t="shared" si="28"/>
        <v>4704.3605929133482</v>
      </c>
      <c r="AH73" s="38">
        <f t="shared" si="29"/>
        <v>2.3560127071265819E-3</v>
      </c>
      <c r="AI73" s="35"/>
      <c r="AJ73" s="37">
        <v>1996746.6977929999</v>
      </c>
      <c r="AK73" s="37">
        <f t="shared" si="30"/>
        <v>4704.3605929133482</v>
      </c>
      <c r="AL73" s="38">
        <f t="shared" si="31"/>
        <v>2.3560127071265819E-3</v>
      </c>
      <c r="AM73" s="35"/>
    </row>
    <row r="74" spans="1:39" x14ac:dyDescent="0.25">
      <c r="A74" s="34">
        <v>8912315</v>
      </c>
      <c r="B74" s="34" t="s">
        <v>70</v>
      </c>
      <c r="C74" s="34">
        <v>8912315</v>
      </c>
      <c r="D74" s="34" t="s">
        <v>105</v>
      </c>
      <c r="F74" s="37">
        <v>1329044.0484499398</v>
      </c>
      <c r="G74" s="35"/>
      <c r="H74" s="37">
        <v>1332090.9132710001</v>
      </c>
      <c r="I74" s="37">
        <f t="shared" si="16"/>
        <v>3046.8648210603278</v>
      </c>
      <c r="J74" s="38">
        <f t="shared" si="17"/>
        <v>2.287279937657284E-3</v>
      </c>
      <c r="K74" s="35"/>
      <c r="L74" s="37">
        <v>1332090.9132710001</v>
      </c>
      <c r="M74" s="37">
        <f t="shared" si="18"/>
        <v>3046.8648210603278</v>
      </c>
      <c r="N74" s="38">
        <f t="shared" si="19"/>
        <v>2.287279937657284E-3</v>
      </c>
      <c r="O74" s="35"/>
      <c r="P74" s="37">
        <v>1335137.7781420003</v>
      </c>
      <c r="Q74" s="37">
        <f t="shared" si="20"/>
        <v>6093.7296920605004</v>
      </c>
      <c r="R74" s="38">
        <f t="shared" si="21"/>
        <v>4.5641204914002474E-3</v>
      </c>
      <c r="S74" s="35"/>
      <c r="T74" s="37">
        <v>1335137.7781420003</v>
      </c>
      <c r="U74" s="37">
        <f t="shared" si="22"/>
        <v>6093.7296920605004</v>
      </c>
      <c r="V74" s="38">
        <f t="shared" si="23"/>
        <v>4.5641204914002474E-3</v>
      </c>
      <c r="W74" s="35"/>
      <c r="X74" s="37">
        <v>1332090.9132710004</v>
      </c>
      <c r="Y74" s="37">
        <f t="shared" si="24"/>
        <v>3046.8648210605606</v>
      </c>
      <c r="Z74" s="38">
        <f t="shared" si="25"/>
        <v>2.2872799376574583E-3</v>
      </c>
      <c r="AA74" s="35"/>
      <c r="AB74" s="37">
        <v>1332090.9132710004</v>
      </c>
      <c r="AC74" s="37">
        <f t="shared" si="26"/>
        <v>3046.8648210605606</v>
      </c>
      <c r="AD74" s="38">
        <f t="shared" si="27"/>
        <v>2.2872799376574583E-3</v>
      </c>
      <c r="AE74" s="35"/>
      <c r="AF74" s="37">
        <v>1332090.9132710004</v>
      </c>
      <c r="AG74" s="37">
        <f t="shared" si="28"/>
        <v>3046.8648210605606</v>
      </c>
      <c r="AH74" s="38">
        <f t="shared" si="29"/>
        <v>2.2872799376574583E-3</v>
      </c>
      <c r="AI74" s="35"/>
      <c r="AJ74" s="37">
        <v>1332090.9132710004</v>
      </c>
      <c r="AK74" s="37">
        <f t="shared" si="30"/>
        <v>3046.8648210605606</v>
      </c>
      <c r="AL74" s="38">
        <f t="shared" si="31"/>
        <v>2.2872799376574583E-3</v>
      </c>
      <c r="AM74" s="35"/>
    </row>
    <row r="75" spans="1:39" x14ac:dyDescent="0.25">
      <c r="A75" s="34">
        <v>8912316</v>
      </c>
      <c r="B75" s="34" t="s">
        <v>209</v>
      </c>
      <c r="C75" s="34">
        <v>8912316</v>
      </c>
      <c r="D75" s="34" t="s">
        <v>105</v>
      </c>
      <c r="F75" s="37">
        <v>886404.15130398236</v>
      </c>
      <c r="G75" s="35"/>
      <c r="H75" s="37">
        <v>888344.41642825003</v>
      </c>
      <c r="I75" s="37">
        <f t="shared" si="16"/>
        <v>1940.2651242676657</v>
      </c>
      <c r="J75" s="38">
        <f t="shared" si="17"/>
        <v>2.1841361170128739E-3</v>
      </c>
      <c r="K75" s="35"/>
      <c r="L75" s="37">
        <v>888344.41642825003</v>
      </c>
      <c r="M75" s="37">
        <f t="shared" si="18"/>
        <v>1940.2651242676657</v>
      </c>
      <c r="N75" s="38">
        <f t="shared" si="19"/>
        <v>2.1841361170128739E-3</v>
      </c>
      <c r="O75" s="35"/>
      <c r="P75" s="37">
        <v>890284.68155650003</v>
      </c>
      <c r="Q75" s="37">
        <f t="shared" si="20"/>
        <v>3880.5302525176667</v>
      </c>
      <c r="R75" s="38">
        <f t="shared" si="21"/>
        <v>4.3587521305356721E-3</v>
      </c>
      <c r="S75" s="35"/>
      <c r="T75" s="37">
        <v>890284.68155650003</v>
      </c>
      <c r="U75" s="37">
        <f t="shared" si="22"/>
        <v>3880.5302525176667</v>
      </c>
      <c r="V75" s="38">
        <f t="shared" si="23"/>
        <v>4.3587521305356721E-3</v>
      </c>
      <c r="W75" s="35"/>
      <c r="X75" s="37">
        <v>888344.41642825003</v>
      </c>
      <c r="Y75" s="37">
        <f t="shared" si="24"/>
        <v>1940.2651242676657</v>
      </c>
      <c r="Z75" s="38">
        <f t="shared" si="25"/>
        <v>2.1841361170128739E-3</v>
      </c>
      <c r="AA75" s="35"/>
      <c r="AB75" s="37">
        <v>888344.41642825003</v>
      </c>
      <c r="AC75" s="37">
        <f t="shared" si="26"/>
        <v>1940.2651242676657</v>
      </c>
      <c r="AD75" s="38">
        <f t="shared" si="27"/>
        <v>2.1841361170128739E-3</v>
      </c>
      <c r="AE75" s="35"/>
      <c r="AF75" s="37">
        <v>888344.41642825003</v>
      </c>
      <c r="AG75" s="37">
        <f t="shared" si="28"/>
        <v>1940.2651242676657</v>
      </c>
      <c r="AH75" s="38">
        <f t="shared" si="29"/>
        <v>2.1841361170128739E-3</v>
      </c>
      <c r="AI75" s="35"/>
      <c r="AJ75" s="37">
        <v>888344.41642825003</v>
      </c>
      <c r="AK75" s="37">
        <f t="shared" si="30"/>
        <v>1940.2651242676657</v>
      </c>
      <c r="AL75" s="38">
        <f t="shared" si="31"/>
        <v>2.1841361170128739E-3</v>
      </c>
      <c r="AM75" s="35"/>
    </row>
    <row r="76" spans="1:39" x14ac:dyDescent="0.25">
      <c r="A76" s="34">
        <v>8912317</v>
      </c>
      <c r="B76" s="34" t="s">
        <v>210</v>
      </c>
      <c r="C76" s="34">
        <v>8912317</v>
      </c>
      <c r="D76" s="34" t="s">
        <v>105</v>
      </c>
      <c r="F76" s="37">
        <v>645830.57839555852</v>
      </c>
      <c r="G76" s="35"/>
      <c r="H76" s="37">
        <v>647169.40959599998</v>
      </c>
      <c r="I76" s="37">
        <f t="shared" si="16"/>
        <v>1338.831200441462</v>
      </c>
      <c r="J76" s="38">
        <f t="shared" si="17"/>
        <v>2.0687492032066793E-3</v>
      </c>
      <c r="K76" s="35"/>
      <c r="L76" s="37">
        <v>647169.40959599998</v>
      </c>
      <c r="M76" s="37">
        <f t="shared" si="18"/>
        <v>1338.831200441462</v>
      </c>
      <c r="N76" s="38">
        <f t="shared" si="19"/>
        <v>2.0687492032066793E-3</v>
      </c>
      <c r="O76" s="35"/>
      <c r="P76" s="37">
        <v>648508.24079199997</v>
      </c>
      <c r="Q76" s="37">
        <f t="shared" si="20"/>
        <v>2677.6623964414466</v>
      </c>
      <c r="R76" s="38">
        <f t="shared" si="21"/>
        <v>4.1289566238530955E-3</v>
      </c>
      <c r="S76" s="35"/>
      <c r="T76" s="37">
        <v>648508.24079199997</v>
      </c>
      <c r="U76" s="37">
        <f t="shared" si="22"/>
        <v>2677.6623964414466</v>
      </c>
      <c r="V76" s="38">
        <f t="shared" si="23"/>
        <v>4.1289566238530955E-3</v>
      </c>
      <c r="W76" s="35"/>
      <c r="X76" s="37">
        <v>647169.40959599998</v>
      </c>
      <c r="Y76" s="37">
        <f t="shared" si="24"/>
        <v>1338.831200441462</v>
      </c>
      <c r="Z76" s="38">
        <f t="shared" si="25"/>
        <v>2.0687492032066793E-3</v>
      </c>
      <c r="AA76" s="35"/>
      <c r="AB76" s="37">
        <v>647169.40959599998</v>
      </c>
      <c r="AC76" s="37">
        <f t="shared" si="26"/>
        <v>1338.831200441462</v>
      </c>
      <c r="AD76" s="38">
        <f t="shared" si="27"/>
        <v>2.0687492032066793E-3</v>
      </c>
      <c r="AE76" s="35"/>
      <c r="AF76" s="37">
        <v>647169.40959599998</v>
      </c>
      <c r="AG76" s="37">
        <f t="shared" si="28"/>
        <v>1338.831200441462</v>
      </c>
      <c r="AH76" s="38">
        <f t="shared" si="29"/>
        <v>2.0687492032066793E-3</v>
      </c>
      <c r="AI76" s="35"/>
      <c r="AJ76" s="37">
        <v>647169.40959599998</v>
      </c>
      <c r="AK76" s="37">
        <f t="shared" si="30"/>
        <v>1338.831200441462</v>
      </c>
      <c r="AL76" s="38">
        <f t="shared" si="31"/>
        <v>2.0687492032066793E-3</v>
      </c>
      <c r="AM76" s="35"/>
    </row>
    <row r="77" spans="1:39" x14ac:dyDescent="0.25">
      <c r="A77" s="34">
        <v>8912346</v>
      </c>
      <c r="B77" s="34" t="s">
        <v>211</v>
      </c>
      <c r="C77" s="34">
        <v>8912346</v>
      </c>
      <c r="D77" s="34" t="s">
        <v>105</v>
      </c>
      <c r="F77" s="37">
        <v>436633.11276585271</v>
      </c>
      <c r="G77" s="35"/>
      <c r="H77" s="37">
        <v>438115.55853762117</v>
      </c>
      <c r="I77" s="37">
        <f t="shared" si="16"/>
        <v>1482.4457717684563</v>
      </c>
      <c r="J77" s="38">
        <f t="shared" si="17"/>
        <v>3.3836866618402873E-3</v>
      </c>
      <c r="K77" s="35"/>
      <c r="L77" s="37">
        <v>437448.95033200004</v>
      </c>
      <c r="M77" s="37">
        <f t="shared" si="18"/>
        <v>815.83756614732556</v>
      </c>
      <c r="N77" s="38">
        <f t="shared" si="19"/>
        <v>1.8649891959465193E-3</v>
      </c>
      <c r="O77" s="35"/>
      <c r="P77" s="37">
        <v>438264.78786400001</v>
      </c>
      <c r="Q77" s="37">
        <f t="shared" si="20"/>
        <v>1631.6750981473015</v>
      </c>
      <c r="R77" s="38">
        <f t="shared" si="21"/>
        <v>3.7230348942695213E-3</v>
      </c>
      <c r="S77" s="35"/>
      <c r="T77" s="37">
        <v>438264.78786400001</v>
      </c>
      <c r="U77" s="37">
        <f t="shared" si="22"/>
        <v>1631.6750981473015</v>
      </c>
      <c r="V77" s="38">
        <f t="shared" si="23"/>
        <v>3.7230348942695213E-3</v>
      </c>
      <c r="W77" s="35"/>
      <c r="X77" s="37">
        <v>438115.55853762117</v>
      </c>
      <c r="Y77" s="37">
        <f t="shared" si="24"/>
        <v>1482.4457717684563</v>
      </c>
      <c r="Z77" s="38">
        <f t="shared" si="25"/>
        <v>3.3836866618402873E-3</v>
      </c>
      <c r="AA77" s="35"/>
      <c r="AB77" s="37">
        <v>437448.95033200004</v>
      </c>
      <c r="AC77" s="37">
        <f t="shared" si="26"/>
        <v>815.83756614732556</v>
      </c>
      <c r="AD77" s="38">
        <f t="shared" si="27"/>
        <v>1.8649891959465193E-3</v>
      </c>
      <c r="AE77" s="35"/>
      <c r="AF77" s="37">
        <v>437448.95033199998</v>
      </c>
      <c r="AG77" s="37">
        <f t="shared" si="28"/>
        <v>815.83756614726735</v>
      </c>
      <c r="AH77" s="38">
        <f t="shared" si="29"/>
        <v>1.8649891959463863E-3</v>
      </c>
      <c r="AI77" s="35"/>
      <c r="AJ77" s="37">
        <v>437448.95033200004</v>
      </c>
      <c r="AK77" s="37">
        <f t="shared" si="30"/>
        <v>815.83756614732556</v>
      </c>
      <c r="AL77" s="38">
        <f t="shared" si="31"/>
        <v>1.8649891959465193E-3</v>
      </c>
      <c r="AM77" s="35"/>
    </row>
    <row r="78" spans="1:39" x14ac:dyDescent="0.25">
      <c r="A78" s="34">
        <v>8912352</v>
      </c>
      <c r="B78" s="34" t="s">
        <v>312</v>
      </c>
      <c r="C78" s="34">
        <v>8912352</v>
      </c>
      <c r="D78" s="34" t="s">
        <v>105</v>
      </c>
      <c r="F78" s="37">
        <v>837376.67485150578</v>
      </c>
      <c r="G78" s="35"/>
      <c r="H78" s="37">
        <v>839194.37133724999</v>
      </c>
      <c r="I78" s="37">
        <f t="shared" si="16"/>
        <v>1817.6964857442072</v>
      </c>
      <c r="J78" s="38">
        <f t="shared" si="17"/>
        <v>2.1660017605310213E-3</v>
      </c>
      <c r="K78" s="35"/>
      <c r="L78" s="37">
        <v>839194.37133724999</v>
      </c>
      <c r="M78" s="37">
        <f t="shared" si="18"/>
        <v>1817.6964857442072</v>
      </c>
      <c r="N78" s="38">
        <f t="shared" si="19"/>
        <v>2.1660017605310213E-3</v>
      </c>
      <c r="O78" s="35"/>
      <c r="P78" s="37">
        <v>841012.0677745</v>
      </c>
      <c r="Q78" s="37">
        <f t="shared" si="20"/>
        <v>3635.392922994215</v>
      </c>
      <c r="R78" s="38">
        <f t="shared" si="21"/>
        <v>4.3226406163400866E-3</v>
      </c>
      <c r="S78" s="35"/>
      <c r="T78" s="37">
        <v>841012.0677745</v>
      </c>
      <c r="U78" s="37">
        <f t="shared" si="22"/>
        <v>3635.392922994215</v>
      </c>
      <c r="V78" s="38">
        <f t="shared" si="23"/>
        <v>4.3226406163400866E-3</v>
      </c>
      <c r="W78" s="35"/>
      <c r="X78" s="37">
        <v>839194.37133724999</v>
      </c>
      <c r="Y78" s="37">
        <f t="shared" si="24"/>
        <v>1817.6964857442072</v>
      </c>
      <c r="Z78" s="38">
        <f t="shared" si="25"/>
        <v>2.1660017605310213E-3</v>
      </c>
      <c r="AA78" s="35"/>
      <c r="AB78" s="37">
        <v>839194.37133724999</v>
      </c>
      <c r="AC78" s="37">
        <f t="shared" si="26"/>
        <v>1817.6964857442072</v>
      </c>
      <c r="AD78" s="38">
        <f t="shared" si="27"/>
        <v>2.1660017605310213E-3</v>
      </c>
      <c r="AE78" s="35"/>
      <c r="AF78" s="37">
        <v>839194.37133724999</v>
      </c>
      <c r="AG78" s="37">
        <f t="shared" si="28"/>
        <v>1817.6964857442072</v>
      </c>
      <c r="AH78" s="38">
        <f t="shared" si="29"/>
        <v>2.1660017605310213E-3</v>
      </c>
      <c r="AI78" s="35"/>
      <c r="AJ78" s="37">
        <v>839194.37133724999</v>
      </c>
      <c r="AK78" s="37">
        <f t="shared" si="30"/>
        <v>1817.6964857442072</v>
      </c>
      <c r="AL78" s="38">
        <f t="shared" si="31"/>
        <v>2.1660017605310213E-3</v>
      </c>
      <c r="AM78" s="35"/>
    </row>
    <row r="79" spans="1:39" x14ac:dyDescent="0.25">
      <c r="A79" s="34">
        <v>8912353</v>
      </c>
      <c r="B79" s="34" t="s">
        <v>313</v>
      </c>
      <c r="C79" s="34">
        <v>8912353</v>
      </c>
      <c r="D79" s="34" t="s">
        <v>105</v>
      </c>
      <c r="F79" s="37">
        <v>788417.77275065426</v>
      </c>
      <c r="G79" s="35"/>
      <c r="H79" s="37">
        <v>790113.07198199991</v>
      </c>
      <c r="I79" s="37">
        <f t="shared" si="16"/>
        <v>1695.2992313456489</v>
      </c>
      <c r="J79" s="38">
        <f t="shared" si="17"/>
        <v>2.1456412904206079E-3</v>
      </c>
      <c r="K79" s="35"/>
      <c r="L79" s="37">
        <v>790113.07198199991</v>
      </c>
      <c r="M79" s="37">
        <f t="shared" si="18"/>
        <v>1695.2992313456489</v>
      </c>
      <c r="N79" s="38">
        <f t="shared" si="19"/>
        <v>2.1456412904206079E-3</v>
      </c>
      <c r="O79" s="35"/>
      <c r="P79" s="37">
        <v>791808.37116400001</v>
      </c>
      <c r="Q79" s="37">
        <f t="shared" si="20"/>
        <v>3390.5984133457532</v>
      </c>
      <c r="R79" s="38">
        <f t="shared" si="21"/>
        <v>4.282094679501045E-3</v>
      </c>
      <c r="S79" s="35"/>
      <c r="T79" s="37">
        <v>791808.37116400001</v>
      </c>
      <c r="U79" s="37">
        <f t="shared" si="22"/>
        <v>3390.5984133457532</v>
      </c>
      <c r="V79" s="38">
        <f t="shared" si="23"/>
        <v>4.282094679501045E-3</v>
      </c>
      <c r="W79" s="35"/>
      <c r="X79" s="37">
        <v>790113.07198199991</v>
      </c>
      <c r="Y79" s="37">
        <f t="shared" si="24"/>
        <v>1695.2992313456489</v>
      </c>
      <c r="Z79" s="38">
        <f t="shared" si="25"/>
        <v>2.1456412904206079E-3</v>
      </c>
      <c r="AA79" s="35"/>
      <c r="AB79" s="37">
        <v>790113.07198199991</v>
      </c>
      <c r="AC79" s="37">
        <f t="shared" si="26"/>
        <v>1695.2992313456489</v>
      </c>
      <c r="AD79" s="38">
        <f t="shared" si="27"/>
        <v>2.1456412904206079E-3</v>
      </c>
      <c r="AE79" s="35"/>
      <c r="AF79" s="37">
        <v>790113.07198199991</v>
      </c>
      <c r="AG79" s="37">
        <f t="shared" si="28"/>
        <v>1695.2992313456489</v>
      </c>
      <c r="AH79" s="38">
        <f t="shared" si="29"/>
        <v>2.1456412904206079E-3</v>
      </c>
      <c r="AI79" s="35"/>
      <c r="AJ79" s="37">
        <v>790113.07198199991</v>
      </c>
      <c r="AK79" s="37">
        <f t="shared" si="30"/>
        <v>1695.2992313456489</v>
      </c>
      <c r="AL79" s="38">
        <f t="shared" si="31"/>
        <v>2.1456412904206079E-3</v>
      </c>
      <c r="AM79" s="35"/>
    </row>
    <row r="80" spans="1:39" x14ac:dyDescent="0.25">
      <c r="A80" s="34">
        <v>8912361</v>
      </c>
      <c r="B80" s="34" t="s">
        <v>212</v>
      </c>
      <c r="C80" s="34">
        <v>8912361</v>
      </c>
      <c r="D80" s="34" t="s">
        <v>105</v>
      </c>
      <c r="F80" s="37">
        <v>863236.61023930844</v>
      </c>
      <c r="G80" s="35"/>
      <c r="H80" s="37">
        <v>865118.95647550002</v>
      </c>
      <c r="I80" s="37">
        <f t="shared" si="16"/>
        <v>1882.3462361915736</v>
      </c>
      <c r="J80" s="38">
        <f t="shared" si="17"/>
        <v>2.1758235929313858E-3</v>
      </c>
      <c r="K80" s="35"/>
      <c r="L80" s="37">
        <v>865118.9564754999</v>
      </c>
      <c r="M80" s="37">
        <f t="shared" si="18"/>
        <v>1882.3462361914571</v>
      </c>
      <c r="N80" s="38">
        <f t="shared" si="19"/>
        <v>2.1758235929312513E-3</v>
      </c>
      <c r="O80" s="35"/>
      <c r="P80" s="37">
        <v>867001.30275099992</v>
      </c>
      <c r="Q80" s="37">
        <f t="shared" si="20"/>
        <v>3764.692511691479</v>
      </c>
      <c r="R80" s="38">
        <f t="shared" si="21"/>
        <v>4.3421993712651746E-3</v>
      </c>
      <c r="S80" s="35"/>
      <c r="T80" s="37">
        <v>867001.30275099992</v>
      </c>
      <c r="U80" s="37">
        <f t="shared" si="22"/>
        <v>3764.692511691479</v>
      </c>
      <c r="V80" s="38">
        <f t="shared" si="23"/>
        <v>4.3421993712651746E-3</v>
      </c>
      <c r="W80" s="35"/>
      <c r="X80" s="37">
        <v>865118.95647550002</v>
      </c>
      <c r="Y80" s="37">
        <f t="shared" si="24"/>
        <v>1882.3462361915736</v>
      </c>
      <c r="Z80" s="38">
        <f t="shared" si="25"/>
        <v>2.1758235929313858E-3</v>
      </c>
      <c r="AA80" s="35"/>
      <c r="AB80" s="37">
        <v>865118.9564754999</v>
      </c>
      <c r="AC80" s="37">
        <f t="shared" si="26"/>
        <v>1882.3462361914571</v>
      </c>
      <c r="AD80" s="38">
        <f t="shared" si="27"/>
        <v>2.1758235929312513E-3</v>
      </c>
      <c r="AE80" s="35"/>
      <c r="AF80" s="37">
        <v>865118.95647550002</v>
      </c>
      <c r="AG80" s="37">
        <f t="shared" si="28"/>
        <v>1882.3462361915736</v>
      </c>
      <c r="AH80" s="38">
        <f t="shared" si="29"/>
        <v>2.1758235929313858E-3</v>
      </c>
      <c r="AI80" s="35"/>
      <c r="AJ80" s="37">
        <v>865118.9564754999</v>
      </c>
      <c r="AK80" s="37">
        <f t="shared" si="30"/>
        <v>1882.3462361914571</v>
      </c>
      <c r="AL80" s="38">
        <f t="shared" si="31"/>
        <v>2.1758235929312513E-3</v>
      </c>
      <c r="AM80" s="35"/>
    </row>
    <row r="81" spans="1:39" x14ac:dyDescent="0.25">
      <c r="A81" s="34">
        <v>8912362</v>
      </c>
      <c r="B81" s="34" t="s">
        <v>213</v>
      </c>
      <c r="C81" s="34">
        <v>8912362</v>
      </c>
      <c r="D81" s="34" t="s">
        <v>105</v>
      </c>
      <c r="F81" s="37">
        <v>1105538.2798734163</v>
      </c>
      <c r="G81" s="35"/>
      <c r="H81" s="37">
        <v>1111383.8441038462</v>
      </c>
      <c r="I81" s="37">
        <f t="shared" si="16"/>
        <v>5845.5642304299399</v>
      </c>
      <c r="J81" s="38">
        <f t="shared" si="17"/>
        <v>5.2597167589236056E-3</v>
      </c>
      <c r="K81" s="35"/>
      <c r="L81" s="37">
        <v>1108217.626682204</v>
      </c>
      <c r="M81" s="37">
        <f t="shared" si="18"/>
        <v>2679.3468087876681</v>
      </c>
      <c r="N81" s="38">
        <f t="shared" si="19"/>
        <v>2.4177081687548419E-3</v>
      </c>
      <c r="O81" s="35"/>
      <c r="P81" s="37">
        <v>1110514.4807994999</v>
      </c>
      <c r="Q81" s="37">
        <f t="shared" si="20"/>
        <v>4976.2009260836057</v>
      </c>
      <c r="R81" s="38">
        <f t="shared" si="21"/>
        <v>4.4809869768659451E-3</v>
      </c>
      <c r="S81" s="35"/>
      <c r="T81" s="37">
        <v>1110514.4807994999</v>
      </c>
      <c r="U81" s="37">
        <f t="shared" si="22"/>
        <v>4976.2009260836057</v>
      </c>
      <c r="V81" s="38">
        <f t="shared" si="23"/>
        <v>4.4809869768659451E-3</v>
      </c>
      <c r="W81" s="35"/>
      <c r="X81" s="37">
        <v>1111383.8441038462</v>
      </c>
      <c r="Y81" s="37">
        <f t="shared" si="24"/>
        <v>5845.5642304299399</v>
      </c>
      <c r="Z81" s="38">
        <f t="shared" si="25"/>
        <v>5.2597167589236056E-3</v>
      </c>
      <c r="AA81" s="35"/>
      <c r="AB81" s="37">
        <v>1108217.626682204</v>
      </c>
      <c r="AC81" s="37">
        <f t="shared" si="26"/>
        <v>2679.3468087876681</v>
      </c>
      <c r="AD81" s="38">
        <f t="shared" si="27"/>
        <v>2.4177081687548419E-3</v>
      </c>
      <c r="AE81" s="35"/>
      <c r="AF81" s="37">
        <v>1108026.3803497499</v>
      </c>
      <c r="AG81" s="37">
        <f t="shared" si="28"/>
        <v>2488.1004763336387</v>
      </c>
      <c r="AH81" s="38">
        <f t="shared" si="29"/>
        <v>2.2455245835828084E-3</v>
      </c>
      <c r="AI81" s="35"/>
      <c r="AJ81" s="37">
        <v>1108026.3803497499</v>
      </c>
      <c r="AK81" s="37">
        <f t="shared" si="30"/>
        <v>2488.1004763336387</v>
      </c>
      <c r="AL81" s="38">
        <f t="shared" si="31"/>
        <v>2.2455245835828084E-3</v>
      </c>
      <c r="AM81" s="35"/>
    </row>
    <row r="82" spans="1:39" x14ac:dyDescent="0.25">
      <c r="A82" s="34">
        <v>8912395</v>
      </c>
      <c r="B82" s="34" t="s">
        <v>214</v>
      </c>
      <c r="C82" s="34">
        <v>8912395</v>
      </c>
      <c r="D82" s="34" t="s">
        <v>105</v>
      </c>
      <c r="F82" s="37">
        <v>731950.19653777685</v>
      </c>
      <c r="G82" s="35"/>
      <c r="H82" s="37">
        <v>733504.32674124988</v>
      </c>
      <c r="I82" s="37">
        <f t="shared" si="16"/>
        <v>1554.1302034730325</v>
      </c>
      <c r="J82" s="38">
        <f t="shared" si="17"/>
        <v>2.1187744186562454E-3</v>
      </c>
      <c r="K82" s="35"/>
      <c r="L82" s="37">
        <v>733504.32674124988</v>
      </c>
      <c r="M82" s="37">
        <f t="shared" si="18"/>
        <v>1554.1302034730325</v>
      </c>
      <c r="N82" s="38">
        <f t="shared" si="19"/>
        <v>2.1187744186562454E-3</v>
      </c>
      <c r="O82" s="35"/>
      <c r="P82" s="37">
        <v>735058.45698249992</v>
      </c>
      <c r="Q82" s="37">
        <f t="shared" si="20"/>
        <v>3108.2604447230697</v>
      </c>
      <c r="R82" s="38">
        <f t="shared" si="21"/>
        <v>4.2285894614189443E-3</v>
      </c>
      <c r="S82" s="35"/>
      <c r="T82" s="37">
        <v>735058.45698249992</v>
      </c>
      <c r="U82" s="37">
        <f t="shared" si="22"/>
        <v>3108.2604447230697</v>
      </c>
      <c r="V82" s="38">
        <f t="shared" si="23"/>
        <v>4.2285894614189443E-3</v>
      </c>
      <c r="W82" s="35"/>
      <c r="X82" s="37">
        <v>733504.32674124988</v>
      </c>
      <c r="Y82" s="37">
        <f t="shared" si="24"/>
        <v>1554.1302034730325</v>
      </c>
      <c r="Z82" s="38">
        <f t="shared" si="25"/>
        <v>2.1187744186562454E-3</v>
      </c>
      <c r="AA82" s="35"/>
      <c r="AB82" s="37">
        <v>733504.32674124988</v>
      </c>
      <c r="AC82" s="37">
        <f t="shared" si="26"/>
        <v>1554.1302034730325</v>
      </c>
      <c r="AD82" s="38">
        <f t="shared" si="27"/>
        <v>2.1187744186562454E-3</v>
      </c>
      <c r="AE82" s="35"/>
      <c r="AF82" s="37">
        <v>733504.32674124988</v>
      </c>
      <c r="AG82" s="37">
        <f t="shared" si="28"/>
        <v>1554.1302034730325</v>
      </c>
      <c r="AH82" s="38">
        <f t="shared" si="29"/>
        <v>2.1187744186562454E-3</v>
      </c>
      <c r="AI82" s="35"/>
      <c r="AJ82" s="37">
        <v>733504.32674124988</v>
      </c>
      <c r="AK82" s="37">
        <f t="shared" si="30"/>
        <v>1554.1302034730325</v>
      </c>
      <c r="AL82" s="38">
        <f t="shared" si="31"/>
        <v>2.1187744186562454E-3</v>
      </c>
      <c r="AM82" s="35"/>
    </row>
    <row r="83" spans="1:39" x14ac:dyDescent="0.25">
      <c r="A83" s="34">
        <v>8912406</v>
      </c>
      <c r="B83" s="34" t="s">
        <v>215</v>
      </c>
      <c r="C83" s="34">
        <v>8912406</v>
      </c>
      <c r="D83" s="34" t="s">
        <v>105</v>
      </c>
      <c r="F83" s="37">
        <v>744450.13543382077</v>
      </c>
      <c r="G83" s="35"/>
      <c r="H83" s="37">
        <v>751425.80778939999</v>
      </c>
      <c r="I83" s="37">
        <f t="shared" si="16"/>
        <v>6975.6723555792123</v>
      </c>
      <c r="J83" s="38">
        <f t="shared" si="17"/>
        <v>9.2832483037823266E-3</v>
      </c>
      <c r="K83" s="35"/>
      <c r="L83" s="37">
        <v>751425.80778939987</v>
      </c>
      <c r="M83" s="37">
        <f t="shared" si="18"/>
        <v>6975.6723555790959</v>
      </c>
      <c r="N83" s="38">
        <f t="shared" si="19"/>
        <v>9.2832483037821739E-3</v>
      </c>
      <c r="O83" s="35"/>
      <c r="P83" s="37">
        <v>747620.89557699999</v>
      </c>
      <c r="Q83" s="37">
        <f t="shared" si="20"/>
        <v>3170.7601431792136</v>
      </c>
      <c r="R83" s="38">
        <f t="shared" si="21"/>
        <v>4.2411336573626394E-3</v>
      </c>
      <c r="S83" s="35"/>
      <c r="T83" s="37">
        <v>747620.89557699987</v>
      </c>
      <c r="U83" s="37">
        <f t="shared" si="22"/>
        <v>3170.7601431790972</v>
      </c>
      <c r="V83" s="38">
        <f t="shared" si="23"/>
        <v>4.2411336573624841E-3</v>
      </c>
      <c r="W83" s="35"/>
      <c r="X83" s="37">
        <v>750791.65575399995</v>
      </c>
      <c r="Y83" s="37">
        <f t="shared" si="24"/>
        <v>6341.5203201791737</v>
      </c>
      <c r="Z83" s="38">
        <f t="shared" si="25"/>
        <v>8.4464448580086511E-3</v>
      </c>
      <c r="AA83" s="35"/>
      <c r="AB83" s="37">
        <v>750791.65575399995</v>
      </c>
      <c r="AC83" s="37">
        <f t="shared" si="26"/>
        <v>6341.5203201791737</v>
      </c>
      <c r="AD83" s="38">
        <f t="shared" si="27"/>
        <v>8.4464448580086511E-3</v>
      </c>
      <c r="AE83" s="35"/>
      <c r="AF83" s="37">
        <v>746035.51548850001</v>
      </c>
      <c r="AG83" s="37">
        <f t="shared" si="28"/>
        <v>1585.3800546792336</v>
      </c>
      <c r="AH83" s="38">
        <f t="shared" si="29"/>
        <v>2.1250731657743334E-3</v>
      </c>
      <c r="AI83" s="35"/>
      <c r="AJ83" s="37">
        <v>746035.51548849989</v>
      </c>
      <c r="AK83" s="37">
        <f t="shared" si="30"/>
        <v>1585.3800546791172</v>
      </c>
      <c r="AL83" s="38">
        <f t="shared" si="31"/>
        <v>2.1250731657741777E-3</v>
      </c>
      <c r="AM83" s="35"/>
    </row>
    <row r="84" spans="1:39" x14ac:dyDescent="0.25">
      <c r="A84" s="34">
        <v>8912414</v>
      </c>
      <c r="B84" s="34" t="s">
        <v>15</v>
      </c>
      <c r="C84" s="34">
        <v>8912414</v>
      </c>
      <c r="D84" s="34" t="s">
        <v>105</v>
      </c>
      <c r="F84" s="37">
        <v>771357.54897181212</v>
      </c>
      <c r="G84" s="35"/>
      <c r="H84" s="37">
        <v>773010.19762250001</v>
      </c>
      <c r="I84" s="37">
        <f t="shared" si="16"/>
        <v>1652.6486506878864</v>
      </c>
      <c r="J84" s="38">
        <f t="shared" si="17"/>
        <v>2.1379390023195505E-3</v>
      </c>
      <c r="K84" s="35"/>
      <c r="L84" s="37">
        <v>773010.19762250001</v>
      </c>
      <c r="M84" s="37">
        <f t="shared" si="18"/>
        <v>1652.6486506878864</v>
      </c>
      <c r="N84" s="38">
        <f t="shared" si="19"/>
        <v>2.1379390023195505E-3</v>
      </c>
      <c r="O84" s="35"/>
      <c r="P84" s="37">
        <v>774662.84624499991</v>
      </c>
      <c r="Q84" s="37">
        <f t="shared" si="20"/>
        <v>3305.2972731877817</v>
      </c>
      <c r="R84" s="38">
        <f t="shared" si="21"/>
        <v>4.2667559044679247E-3</v>
      </c>
      <c r="S84" s="35"/>
      <c r="T84" s="37">
        <v>774662.84624500002</v>
      </c>
      <c r="U84" s="37">
        <f t="shared" si="22"/>
        <v>3305.2972731878981</v>
      </c>
      <c r="V84" s="38">
        <f t="shared" si="23"/>
        <v>4.2667559044680748E-3</v>
      </c>
      <c r="W84" s="35"/>
      <c r="X84" s="37">
        <v>773010.19762250001</v>
      </c>
      <c r="Y84" s="37">
        <f t="shared" si="24"/>
        <v>1652.6486506878864</v>
      </c>
      <c r="Z84" s="38">
        <f t="shared" si="25"/>
        <v>2.1379390023195505E-3</v>
      </c>
      <c r="AA84" s="35"/>
      <c r="AB84" s="37">
        <v>773010.19762250001</v>
      </c>
      <c r="AC84" s="37">
        <f t="shared" si="26"/>
        <v>1652.6486506878864</v>
      </c>
      <c r="AD84" s="38">
        <f t="shared" si="27"/>
        <v>2.1379390023195505E-3</v>
      </c>
      <c r="AE84" s="35"/>
      <c r="AF84" s="37">
        <v>773010.19762250001</v>
      </c>
      <c r="AG84" s="37">
        <f t="shared" si="28"/>
        <v>1652.6486506878864</v>
      </c>
      <c r="AH84" s="38">
        <f t="shared" si="29"/>
        <v>2.1379390023195505E-3</v>
      </c>
      <c r="AI84" s="35"/>
      <c r="AJ84" s="37">
        <v>773010.19762250001</v>
      </c>
      <c r="AK84" s="37">
        <f t="shared" si="30"/>
        <v>1652.6486506878864</v>
      </c>
      <c r="AL84" s="38">
        <f t="shared" si="31"/>
        <v>2.1379390023195505E-3</v>
      </c>
      <c r="AM84" s="35"/>
    </row>
    <row r="85" spans="1:39" x14ac:dyDescent="0.25">
      <c r="A85" s="34">
        <v>8912416</v>
      </c>
      <c r="B85" s="34" t="s">
        <v>216</v>
      </c>
      <c r="C85" s="34">
        <v>8912416</v>
      </c>
      <c r="D85" s="34" t="s">
        <v>105</v>
      </c>
      <c r="F85" s="37">
        <v>890859.90648645221</v>
      </c>
      <c r="G85" s="35"/>
      <c r="H85" s="37">
        <v>892811.31101625005</v>
      </c>
      <c r="I85" s="37">
        <f t="shared" si="16"/>
        <v>1951.4045297978446</v>
      </c>
      <c r="J85" s="38">
        <f t="shared" si="17"/>
        <v>2.1856852682305759E-3</v>
      </c>
      <c r="K85" s="35"/>
      <c r="L85" s="37">
        <v>892811.31101625005</v>
      </c>
      <c r="M85" s="37">
        <f t="shared" si="18"/>
        <v>1951.4045297978446</v>
      </c>
      <c r="N85" s="38">
        <f t="shared" si="19"/>
        <v>2.1856852682305759E-3</v>
      </c>
      <c r="O85" s="35"/>
      <c r="P85" s="37">
        <v>894762.71553250006</v>
      </c>
      <c r="Q85" s="37">
        <f t="shared" si="20"/>
        <v>3902.8090460478561</v>
      </c>
      <c r="R85" s="38">
        <f t="shared" si="21"/>
        <v>4.3618369186574539E-3</v>
      </c>
      <c r="S85" s="35"/>
      <c r="T85" s="37">
        <v>894762.71553249995</v>
      </c>
      <c r="U85" s="37">
        <f t="shared" si="22"/>
        <v>3902.8090460477397</v>
      </c>
      <c r="V85" s="38">
        <f t="shared" si="23"/>
        <v>4.3618369186573247E-3</v>
      </c>
      <c r="W85" s="35"/>
      <c r="X85" s="37">
        <v>892811.31101625005</v>
      </c>
      <c r="Y85" s="37">
        <f t="shared" si="24"/>
        <v>1951.4045297978446</v>
      </c>
      <c r="Z85" s="38">
        <f t="shared" si="25"/>
        <v>2.1856852682305759E-3</v>
      </c>
      <c r="AA85" s="35"/>
      <c r="AB85" s="37">
        <v>892811.31101625005</v>
      </c>
      <c r="AC85" s="37">
        <f t="shared" si="26"/>
        <v>1951.4045297978446</v>
      </c>
      <c r="AD85" s="38">
        <f t="shared" si="27"/>
        <v>2.1856852682305759E-3</v>
      </c>
      <c r="AE85" s="35"/>
      <c r="AF85" s="37">
        <v>892811.31101625005</v>
      </c>
      <c r="AG85" s="37">
        <f t="shared" si="28"/>
        <v>1951.4045297978446</v>
      </c>
      <c r="AH85" s="38">
        <f t="shared" si="29"/>
        <v>2.1856852682305759E-3</v>
      </c>
      <c r="AI85" s="35"/>
      <c r="AJ85" s="37">
        <v>892811.31101625005</v>
      </c>
      <c r="AK85" s="37">
        <f t="shared" si="30"/>
        <v>1951.4045297978446</v>
      </c>
      <c r="AL85" s="38">
        <f t="shared" si="31"/>
        <v>2.1856852682305759E-3</v>
      </c>
      <c r="AM85" s="35"/>
    </row>
    <row r="86" spans="1:39" x14ac:dyDescent="0.25">
      <c r="A86" s="34">
        <v>8912417</v>
      </c>
      <c r="B86" s="34" t="s">
        <v>127</v>
      </c>
      <c r="C86" s="34">
        <v>8912417</v>
      </c>
      <c r="D86" s="34" t="s">
        <v>105</v>
      </c>
      <c r="F86" s="37">
        <v>809500.77164369135</v>
      </c>
      <c r="G86" s="35"/>
      <c r="H86" s="37">
        <v>811248.77827899996</v>
      </c>
      <c r="I86" s="37">
        <f t="shared" si="16"/>
        <v>1748.0066353086149</v>
      </c>
      <c r="J86" s="38">
        <f t="shared" si="17"/>
        <v>2.1547109618049259E-3</v>
      </c>
      <c r="K86" s="35"/>
      <c r="L86" s="37">
        <v>811248.77827899996</v>
      </c>
      <c r="M86" s="37">
        <f t="shared" si="18"/>
        <v>1748.0066353086149</v>
      </c>
      <c r="N86" s="38">
        <f t="shared" si="19"/>
        <v>2.1547109618049259E-3</v>
      </c>
      <c r="O86" s="35"/>
      <c r="P86" s="37">
        <v>812996.78495799995</v>
      </c>
      <c r="Q86" s="37">
        <f t="shared" si="20"/>
        <v>3496.0133143085986</v>
      </c>
      <c r="R86" s="38">
        <f t="shared" si="21"/>
        <v>4.3001563831389636E-3</v>
      </c>
      <c r="S86" s="35"/>
      <c r="T86" s="37">
        <v>812996.78495799995</v>
      </c>
      <c r="U86" s="37">
        <f t="shared" si="22"/>
        <v>3496.0133143085986</v>
      </c>
      <c r="V86" s="38">
        <f t="shared" si="23"/>
        <v>4.3001563831389636E-3</v>
      </c>
      <c r="W86" s="35"/>
      <c r="X86" s="37">
        <v>811248.77827899996</v>
      </c>
      <c r="Y86" s="37">
        <f t="shared" si="24"/>
        <v>1748.0066353086149</v>
      </c>
      <c r="Z86" s="38">
        <f t="shared" si="25"/>
        <v>2.1547109618049259E-3</v>
      </c>
      <c r="AA86" s="35"/>
      <c r="AB86" s="37">
        <v>811248.77827899996</v>
      </c>
      <c r="AC86" s="37">
        <f t="shared" si="26"/>
        <v>1748.0066353086149</v>
      </c>
      <c r="AD86" s="38">
        <f t="shared" si="27"/>
        <v>2.1547109618049259E-3</v>
      </c>
      <c r="AE86" s="35"/>
      <c r="AF86" s="37">
        <v>811248.77827899996</v>
      </c>
      <c r="AG86" s="37">
        <f t="shared" si="28"/>
        <v>1748.0066353086149</v>
      </c>
      <c r="AH86" s="38">
        <f t="shared" si="29"/>
        <v>2.1547109618049259E-3</v>
      </c>
      <c r="AI86" s="35"/>
      <c r="AJ86" s="37">
        <v>811248.77827899996</v>
      </c>
      <c r="AK86" s="37">
        <f t="shared" si="30"/>
        <v>1748.0066353086149</v>
      </c>
      <c r="AL86" s="38">
        <f t="shared" si="31"/>
        <v>2.1547109618049259E-3</v>
      </c>
      <c r="AM86" s="35"/>
    </row>
    <row r="87" spans="1:39" x14ac:dyDescent="0.25">
      <c r="A87" s="34">
        <v>8912418</v>
      </c>
      <c r="B87" s="34" t="s">
        <v>164</v>
      </c>
      <c r="C87" s="34">
        <v>8912418</v>
      </c>
      <c r="D87" s="34" t="s">
        <v>105</v>
      </c>
      <c r="F87" s="37">
        <v>711056.06918995758</v>
      </c>
      <c r="G87" s="35"/>
      <c r="H87" s="37">
        <v>712557.96412299993</v>
      </c>
      <c r="I87" s="37">
        <f t="shared" si="16"/>
        <v>1501.8949330423493</v>
      </c>
      <c r="J87" s="38">
        <f t="shared" si="17"/>
        <v>2.1077512408283127E-3</v>
      </c>
      <c r="K87" s="35"/>
      <c r="L87" s="37">
        <v>712557.96412299993</v>
      </c>
      <c r="M87" s="37">
        <f t="shared" si="18"/>
        <v>1501.8949330423493</v>
      </c>
      <c r="N87" s="38">
        <f t="shared" si="19"/>
        <v>2.1077512408283127E-3</v>
      </c>
      <c r="O87" s="35"/>
      <c r="P87" s="37">
        <v>714059.85904599994</v>
      </c>
      <c r="Q87" s="37">
        <f t="shared" si="20"/>
        <v>3003.7898560423637</v>
      </c>
      <c r="R87" s="38">
        <f t="shared" si="21"/>
        <v>4.2066359255308015E-3</v>
      </c>
      <c r="S87" s="35"/>
      <c r="T87" s="37">
        <v>714059.85904599994</v>
      </c>
      <c r="U87" s="37">
        <f t="shared" si="22"/>
        <v>3003.7898560423637</v>
      </c>
      <c r="V87" s="38">
        <f t="shared" si="23"/>
        <v>4.2066359255308015E-3</v>
      </c>
      <c r="W87" s="35"/>
      <c r="X87" s="37">
        <v>712557.96412299993</v>
      </c>
      <c r="Y87" s="37">
        <f t="shared" si="24"/>
        <v>1501.8949330423493</v>
      </c>
      <c r="Z87" s="38">
        <f t="shared" si="25"/>
        <v>2.1077512408283127E-3</v>
      </c>
      <c r="AA87" s="35"/>
      <c r="AB87" s="37">
        <v>712557.96412299993</v>
      </c>
      <c r="AC87" s="37">
        <f t="shared" si="26"/>
        <v>1501.8949330423493</v>
      </c>
      <c r="AD87" s="38">
        <f t="shared" si="27"/>
        <v>2.1077512408283127E-3</v>
      </c>
      <c r="AE87" s="35"/>
      <c r="AF87" s="37">
        <v>712557.96412299993</v>
      </c>
      <c r="AG87" s="37">
        <f t="shared" si="28"/>
        <v>1501.8949330423493</v>
      </c>
      <c r="AH87" s="38">
        <f t="shared" si="29"/>
        <v>2.1077512408283127E-3</v>
      </c>
      <c r="AI87" s="35"/>
      <c r="AJ87" s="37">
        <v>712557.96412299993</v>
      </c>
      <c r="AK87" s="37">
        <f t="shared" si="30"/>
        <v>1501.8949330423493</v>
      </c>
      <c r="AL87" s="38">
        <f t="shared" si="31"/>
        <v>2.1077512408283127E-3</v>
      </c>
      <c r="AM87" s="35"/>
    </row>
    <row r="88" spans="1:39" x14ac:dyDescent="0.25">
      <c r="A88" s="34">
        <v>8912436</v>
      </c>
      <c r="B88" s="34" t="s">
        <v>217</v>
      </c>
      <c r="C88" s="34">
        <v>8912436</v>
      </c>
      <c r="D88" s="34" t="s">
        <v>105</v>
      </c>
      <c r="F88" s="37">
        <v>702924.77313326346</v>
      </c>
      <c r="G88" s="35"/>
      <c r="H88" s="37">
        <v>704406.33978275</v>
      </c>
      <c r="I88" s="37">
        <f t="shared" si="16"/>
        <v>1481.5666494865436</v>
      </c>
      <c r="J88" s="38">
        <f t="shared" si="17"/>
        <v>2.1032840930186431E-3</v>
      </c>
      <c r="K88" s="35"/>
      <c r="L88" s="37">
        <v>704406.33978275</v>
      </c>
      <c r="M88" s="37">
        <f t="shared" si="18"/>
        <v>1481.5666494865436</v>
      </c>
      <c r="N88" s="38">
        <f t="shared" si="19"/>
        <v>2.1032840930186431E-3</v>
      </c>
      <c r="O88" s="35"/>
      <c r="P88" s="37">
        <v>705887.90646550001</v>
      </c>
      <c r="Q88" s="37">
        <f t="shared" si="20"/>
        <v>2963.1333322365535</v>
      </c>
      <c r="R88" s="38">
        <f t="shared" si="21"/>
        <v>4.1977391949855926E-3</v>
      </c>
      <c r="S88" s="35"/>
      <c r="T88" s="37">
        <v>705887.90646550001</v>
      </c>
      <c r="U88" s="37">
        <f t="shared" si="22"/>
        <v>2963.1333322365535</v>
      </c>
      <c r="V88" s="38">
        <f t="shared" si="23"/>
        <v>4.1977391949855926E-3</v>
      </c>
      <c r="W88" s="35"/>
      <c r="X88" s="37">
        <v>704406.33978275</v>
      </c>
      <c r="Y88" s="37">
        <f t="shared" si="24"/>
        <v>1481.5666494865436</v>
      </c>
      <c r="Z88" s="38">
        <f t="shared" si="25"/>
        <v>2.1032840930186431E-3</v>
      </c>
      <c r="AA88" s="35"/>
      <c r="AB88" s="37">
        <v>704406.33978275</v>
      </c>
      <c r="AC88" s="37">
        <f t="shared" si="26"/>
        <v>1481.5666494865436</v>
      </c>
      <c r="AD88" s="38">
        <f t="shared" si="27"/>
        <v>2.1032840930186431E-3</v>
      </c>
      <c r="AE88" s="35"/>
      <c r="AF88" s="37">
        <v>704406.33978275</v>
      </c>
      <c r="AG88" s="37">
        <f t="shared" si="28"/>
        <v>1481.5666494865436</v>
      </c>
      <c r="AH88" s="38">
        <f t="shared" si="29"/>
        <v>2.1032840930186431E-3</v>
      </c>
      <c r="AI88" s="35"/>
      <c r="AJ88" s="37">
        <v>704406.33978275</v>
      </c>
      <c r="AK88" s="37">
        <f t="shared" si="30"/>
        <v>1481.5666494865436</v>
      </c>
      <c r="AL88" s="38">
        <f t="shared" si="31"/>
        <v>2.1032840930186431E-3</v>
      </c>
      <c r="AM88" s="35"/>
    </row>
    <row r="89" spans="1:39" x14ac:dyDescent="0.25">
      <c r="A89" s="34">
        <v>8912440</v>
      </c>
      <c r="B89" s="34" t="s">
        <v>218</v>
      </c>
      <c r="C89" s="34">
        <v>8912440</v>
      </c>
      <c r="D89" s="34" t="s">
        <v>105</v>
      </c>
      <c r="F89" s="37">
        <v>1173045.3674215591</v>
      </c>
      <c r="G89" s="35"/>
      <c r="H89" s="37">
        <v>1175702.2355684999</v>
      </c>
      <c r="I89" s="37">
        <f t="shared" si="16"/>
        <v>2656.868146940833</v>
      </c>
      <c r="J89" s="38">
        <f t="shared" si="17"/>
        <v>2.2598138087711714E-3</v>
      </c>
      <c r="K89" s="35"/>
      <c r="L89" s="37">
        <v>1175702.2355684999</v>
      </c>
      <c r="M89" s="37">
        <f t="shared" si="18"/>
        <v>2656.868146940833</v>
      </c>
      <c r="N89" s="38">
        <f t="shared" si="19"/>
        <v>2.2598138087711714E-3</v>
      </c>
      <c r="O89" s="35"/>
      <c r="P89" s="37">
        <v>1178359.1037369999</v>
      </c>
      <c r="Q89" s="37">
        <f t="shared" si="20"/>
        <v>5313.7363154408522</v>
      </c>
      <c r="R89" s="38">
        <f t="shared" si="21"/>
        <v>4.5094371474613182E-3</v>
      </c>
      <c r="S89" s="35"/>
      <c r="T89" s="37">
        <v>1178359.1037369999</v>
      </c>
      <c r="U89" s="37">
        <f t="shared" si="22"/>
        <v>5313.7363154408522</v>
      </c>
      <c r="V89" s="38">
        <f t="shared" si="23"/>
        <v>4.5094371474613182E-3</v>
      </c>
      <c r="W89" s="35"/>
      <c r="X89" s="37">
        <v>1175702.2355684999</v>
      </c>
      <c r="Y89" s="37">
        <f t="shared" si="24"/>
        <v>2656.868146940833</v>
      </c>
      <c r="Z89" s="38">
        <f t="shared" si="25"/>
        <v>2.2598138087711714E-3</v>
      </c>
      <c r="AA89" s="35"/>
      <c r="AB89" s="37">
        <v>1175702.2355684999</v>
      </c>
      <c r="AC89" s="37">
        <f t="shared" si="26"/>
        <v>2656.868146940833</v>
      </c>
      <c r="AD89" s="38">
        <f t="shared" si="27"/>
        <v>2.2598138087711714E-3</v>
      </c>
      <c r="AE89" s="35"/>
      <c r="AF89" s="37">
        <v>1175702.2355684999</v>
      </c>
      <c r="AG89" s="37">
        <f t="shared" si="28"/>
        <v>2656.868146940833</v>
      </c>
      <c r="AH89" s="38">
        <f t="shared" si="29"/>
        <v>2.2598138087711714E-3</v>
      </c>
      <c r="AI89" s="35"/>
      <c r="AJ89" s="37">
        <v>1175702.2355684999</v>
      </c>
      <c r="AK89" s="37">
        <f t="shared" si="30"/>
        <v>2656.868146940833</v>
      </c>
      <c r="AL89" s="38">
        <f t="shared" si="31"/>
        <v>2.2598138087711714E-3</v>
      </c>
      <c r="AM89" s="35"/>
    </row>
    <row r="90" spans="1:39" x14ac:dyDescent="0.25">
      <c r="A90" s="34">
        <v>8912444</v>
      </c>
      <c r="B90" s="34" t="s">
        <v>219</v>
      </c>
      <c r="C90" s="34">
        <v>8912444</v>
      </c>
      <c r="D90" s="34" t="s">
        <v>105</v>
      </c>
      <c r="F90" s="37">
        <v>844533.75770398218</v>
      </c>
      <c r="G90" s="35"/>
      <c r="H90" s="37">
        <v>849376.07341398543</v>
      </c>
      <c r="I90" s="37">
        <f t="shared" si="16"/>
        <v>4842.3157100032549</v>
      </c>
      <c r="J90" s="38">
        <f t="shared" si="17"/>
        <v>5.7010267437132209E-3</v>
      </c>
      <c r="K90" s="35"/>
      <c r="L90" s="37">
        <v>847091.06185534771</v>
      </c>
      <c r="M90" s="37">
        <f t="shared" si="18"/>
        <v>2557.3041513655335</v>
      </c>
      <c r="N90" s="38">
        <f t="shared" si="19"/>
        <v>3.0189247254768319E-3</v>
      </c>
      <c r="O90" s="35"/>
      <c r="P90" s="37">
        <v>848204.93598850002</v>
      </c>
      <c r="Q90" s="37">
        <f t="shared" si="20"/>
        <v>3671.1782845178386</v>
      </c>
      <c r="R90" s="38">
        <f t="shared" si="21"/>
        <v>4.32817368627953E-3</v>
      </c>
      <c r="S90" s="35"/>
      <c r="T90" s="37">
        <v>848204.93598850002</v>
      </c>
      <c r="U90" s="37">
        <f t="shared" si="22"/>
        <v>3671.1782845178386</v>
      </c>
      <c r="V90" s="38">
        <f t="shared" si="23"/>
        <v>4.32817368627953E-3</v>
      </c>
      <c r="W90" s="35"/>
      <c r="X90" s="37">
        <v>849376.07341398543</v>
      </c>
      <c r="Y90" s="37">
        <f t="shared" si="24"/>
        <v>4842.3157100032549</v>
      </c>
      <c r="Z90" s="38">
        <f t="shared" si="25"/>
        <v>5.7010267437132209E-3</v>
      </c>
      <c r="AA90" s="35"/>
      <c r="AB90" s="37">
        <v>847091.06185534771</v>
      </c>
      <c r="AC90" s="37">
        <f t="shared" si="26"/>
        <v>2557.3041513655335</v>
      </c>
      <c r="AD90" s="38">
        <f t="shared" si="27"/>
        <v>3.0189247254768319E-3</v>
      </c>
      <c r="AE90" s="35"/>
      <c r="AF90" s="37">
        <v>846369.34684424999</v>
      </c>
      <c r="AG90" s="37">
        <f t="shared" si="28"/>
        <v>1835.5891402678099</v>
      </c>
      <c r="AH90" s="38">
        <f t="shared" si="29"/>
        <v>2.168780269644616E-3</v>
      </c>
      <c r="AI90" s="35"/>
      <c r="AJ90" s="37">
        <v>846369.34684424999</v>
      </c>
      <c r="AK90" s="37">
        <f t="shared" si="30"/>
        <v>1835.5891402678099</v>
      </c>
      <c r="AL90" s="38">
        <f t="shared" si="31"/>
        <v>2.168780269644616E-3</v>
      </c>
      <c r="AM90" s="35"/>
    </row>
    <row r="91" spans="1:39" x14ac:dyDescent="0.25">
      <c r="A91" s="34">
        <v>8912450</v>
      </c>
      <c r="B91" s="34" t="s">
        <v>220</v>
      </c>
      <c r="C91" s="34">
        <v>8912450</v>
      </c>
      <c r="D91" s="34" t="s">
        <v>105</v>
      </c>
      <c r="F91" s="37">
        <v>246374.03794633577</v>
      </c>
      <c r="G91" s="35"/>
      <c r="H91" s="37">
        <v>247870.873318</v>
      </c>
      <c r="I91" s="37">
        <f t="shared" si="16"/>
        <v>1496.8353716642305</v>
      </c>
      <c r="J91" s="38">
        <f t="shared" si="17"/>
        <v>6.0387707181065254E-3</v>
      </c>
      <c r="K91" s="35"/>
      <c r="L91" s="37">
        <v>247870.873318</v>
      </c>
      <c r="M91" s="37">
        <f t="shared" si="18"/>
        <v>1496.8353716642305</v>
      </c>
      <c r="N91" s="38">
        <f t="shared" si="19"/>
        <v>6.0387707181065254E-3</v>
      </c>
      <c r="O91" s="35"/>
      <c r="P91" s="37">
        <v>247054.41769</v>
      </c>
      <c r="Q91" s="37">
        <f t="shared" si="20"/>
        <v>680.37974366423441</v>
      </c>
      <c r="R91" s="38">
        <f t="shared" si="21"/>
        <v>2.7539671220045301E-3</v>
      </c>
      <c r="S91" s="35"/>
      <c r="T91" s="37">
        <v>247054.41769</v>
      </c>
      <c r="U91" s="37">
        <f t="shared" si="22"/>
        <v>680.37974366423441</v>
      </c>
      <c r="V91" s="38">
        <f t="shared" si="23"/>
        <v>2.7539671220045301E-3</v>
      </c>
      <c r="W91" s="35"/>
      <c r="X91" s="37">
        <v>247734.79738</v>
      </c>
      <c r="Y91" s="37">
        <f t="shared" si="24"/>
        <v>1360.759433664236</v>
      </c>
      <c r="Z91" s="38">
        <f t="shared" si="25"/>
        <v>5.4928070180507152E-3</v>
      </c>
      <c r="AA91" s="35"/>
      <c r="AB91" s="37">
        <v>247734.79738</v>
      </c>
      <c r="AC91" s="37">
        <f t="shared" si="26"/>
        <v>1360.759433664236</v>
      </c>
      <c r="AD91" s="38">
        <f t="shared" si="27"/>
        <v>5.4928070180507152E-3</v>
      </c>
      <c r="AE91" s="35"/>
      <c r="AF91" s="37">
        <v>246714.22784499999</v>
      </c>
      <c r="AG91" s="37">
        <f t="shared" si="28"/>
        <v>340.18989866421907</v>
      </c>
      <c r="AH91" s="38">
        <f t="shared" si="29"/>
        <v>1.3788823678136061E-3</v>
      </c>
      <c r="AI91" s="35"/>
      <c r="AJ91" s="37">
        <v>246714.22784499999</v>
      </c>
      <c r="AK91" s="37">
        <f t="shared" si="30"/>
        <v>340.18989866421907</v>
      </c>
      <c r="AL91" s="38">
        <f t="shared" si="31"/>
        <v>1.3788823678136061E-3</v>
      </c>
      <c r="AM91" s="35"/>
    </row>
    <row r="92" spans="1:39" x14ac:dyDescent="0.25">
      <c r="A92" s="34">
        <v>8912464</v>
      </c>
      <c r="B92" s="34" t="s">
        <v>221</v>
      </c>
      <c r="C92" s="34">
        <v>8912464</v>
      </c>
      <c r="D92" s="34" t="s">
        <v>105</v>
      </c>
      <c r="F92" s="37">
        <v>1219227.4534259401</v>
      </c>
      <c r="G92" s="35"/>
      <c r="H92" s="37">
        <v>1231425.6762873998</v>
      </c>
      <c r="I92" s="37">
        <f t="shared" si="16"/>
        <v>12198.222861459712</v>
      </c>
      <c r="J92" s="38">
        <f t="shared" si="17"/>
        <v>9.9057727123539312E-3</v>
      </c>
      <c r="K92" s="35"/>
      <c r="L92" s="37">
        <v>1231170.0513716016</v>
      </c>
      <c r="M92" s="37">
        <f t="shared" si="18"/>
        <v>11942.597945661517</v>
      </c>
      <c r="N92" s="38">
        <f t="shared" si="19"/>
        <v>9.7002017977587292E-3</v>
      </c>
      <c r="O92" s="35"/>
      <c r="P92" s="37">
        <v>1224772.100167</v>
      </c>
      <c r="Q92" s="37">
        <f t="shared" si="20"/>
        <v>5544.6467410598416</v>
      </c>
      <c r="R92" s="38">
        <f t="shared" si="21"/>
        <v>4.5270844594711285E-3</v>
      </c>
      <c r="S92" s="35"/>
      <c r="T92" s="37">
        <v>1224772.100167</v>
      </c>
      <c r="U92" s="37">
        <f t="shared" si="22"/>
        <v>5544.6467410598416</v>
      </c>
      <c r="V92" s="38">
        <f t="shared" si="23"/>
        <v>4.5270844594711285E-3</v>
      </c>
      <c r="W92" s="35"/>
      <c r="X92" s="37">
        <v>1230316.7469339999</v>
      </c>
      <c r="Y92" s="37">
        <f t="shared" si="24"/>
        <v>11089.293508059811</v>
      </c>
      <c r="Z92" s="38">
        <f t="shared" si="25"/>
        <v>9.0133646767751371E-3</v>
      </c>
      <c r="AA92" s="35"/>
      <c r="AB92" s="37">
        <v>1230316.7469339999</v>
      </c>
      <c r="AC92" s="37">
        <f t="shared" si="26"/>
        <v>11089.293508059811</v>
      </c>
      <c r="AD92" s="38">
        <f t="shared" si="27"/>
        <v>9.0133646767751371E-3</v>
      </c>
      <c r="AE92" s="35"/>
      <c r="AF92" s="37">
        <v>1221999.7767834999</v>
      </c>
      <c r="AG92" s="37">
        <f t="shared" si="28"/>
        <v>2772.3233575597405</v>
      </c>
      <c r="AH92" s="38">
        <f t="shared" si="29"/>
        <v>2.2686774664206094E-3</v>
      </c>
      <c r="AI92" s="35"/>
      <c r="AJ92" s="37">
        <v>1221999.7767835001</v>
      </c>
      <c r="AK92" s="37">
        <f t="shared" si="30"/>
        <v>2772.3233575599734</v>
      </c>
      <c r="AL92" s="38">
        <f t="shared" si="31"/>
        <v>2.2686774664207993E-3</v>
      </c>
      <c r="AM92" s="35"/>
    </row>
    <row r="93" spans="1:39" x14ac:dyDescent="0.25">
      <c r="A93" s="34">
        <v>8912466</v>
      </c>
      <c r="B93" s="34" t="s">
        <v>165</v>
      </c>
      <c r="C93" s="34">
        <v>8912466</v>
      </c>
      <c r="D93" s="34" t="s">
        <v>105</v>
      </c>
      <c r="F93" s="37">
        <v>1035047.1146419341</v>
      </c>
      <c r="G93" s="35"/>
      <c r="H93" s="37">
        <v>1045219.3537606002</v>
      </c>
      <c r="I93" s="37">
        <f t="shared" si="16"/>
        <v>10172.239118666155</v>
      </c>
      <c r="J93" s="38">
        <f t="shared" si="17"/>
        <v>9.7321572568163824E-3</v>
      </c>
      <c r="K93" s="35"/>
      <c r="L93" s="37">
        <v>1045219.3537606001</v>
      </c>
      <c r="M93" s="37">
        <f t="shared" si="18"/>
        <v>10172.239118666039</v>
      </c>
      <c r="N93" s="38">
        <f t="shared" si="19"/>
        <v>9.7321572568162731E-3</v>
      </c>
      <c r="O93" s="35"/>
      <c r="P93" s="37">
        <v>1039670.8596730002</v>
      </c>
      <c r="Q93" s="37">
        <f t="shared" si="20"/>
        <v>4623.7450310661225</v>
      </c>
      <c r="R93" s="38">
        <f t="shared" si="21"/>
        <v>4.4473161751598907E-3</v>
      </c>
      <c r="S93" s="35"/>
      <c r="T93" s="37">
        <v>1039670.8596730002</v>
      </c>
      <c r="U93" s="37">
        <f t="shared" si="22"/>
        <v>4623.7450310661225</v>
      </c>
      <c r="V93" s="38">
        <f t="shared" si="23"/>
        <v>4.4473161751598907E-3</v>
      </c>
      <c r="W93" s="35"/>
      <c r="X93" s="37">
        <v>1044294.6047460001</v>
      </c>
      <c r="Y93" s="37">
        <f t="shared" si="24"/>
        <v>9247.4901040660916</v>
      </c>
      <c r="Z93" s="38">
        <f t="shared" si="25"/>
        <v>8.8552502924357478E-3</v>
      </c>
      <c r="AA93" s="35"/>
      <c r="AB93" s="37">
        <v>1044294.6047460001</v>
      </c>
      <c r="AC93" s="37">
        <f t="shared" si="26"/>
        <v>9247.4901040660916</v>
      </c>
      <c r="AD93" s="38">
        <f t="shared" si="27"/>
        <v>8.8552502924357478E-3</v>
      </c>
      <c r="AE93" s="35"/>
      <c r="AF93" s="37">
        <v>1037358.9871365002</v>
      </c>
      <c r="AG93" s="37">
        <f t="shared" si="28"/>
        <v>2311.8724945661379</v>
      </c>
      <c r="AH93" s="38">
        <f t="shared" si="29"/>
        <v>2.2286137424304513E-3</v>
      </c>
      <c r="AI93" s="35"/>
      <c r="AJ93" s="37">
        <v>1037358.9871365001</v>
      </c>
      <c r="AK93" s="37">
        <f t="shared" si="30"/>
        <v>2311.8724945660215</v>
      </c>
      <c r="AL93" s="38">
        <f t="shared" si="31"/>
        <v>2.2286137424303394E-3</v>
      </c>
      <c r="AM93" s="35"/>
    </row>
    <row r="94" spans="1:39" x14ac:dyDescent="0.25">
      <c r="A94" s="34">
        <v>8912470</v>
      </c>
      <c r="B94" s="34" t="s">
        <v>222</v>
      </c>
      <c r="C94" s="34">
        <v>8912470</v>
      </c>
      <c r="D94" s="34" t="s">
        <v>105</v>
      </c>
      <c r="F94" s="37">
        <v>884412.48833901703</v>
      </c>
      <c r="G94" s="35"/>
      <c r="H94" s="37">
        <v>892927.74657129997</v>
      </c>
      <c r="I94" s="37">
        <f t="shared" si="16"/>
        <v>8515.2582322829403</v>
      </c>
      <c r="J94" s="38">
        <f t="shared" si="17"/>
        <v>9.5363351233962359E-3</v>
      </c>
      <c r="K94" s="35"/>
      <c r="L94" s="37">
        <v>892927.74657129997</v>
      </c>
      <c r="M94" s="37">
        <f t="shared" si="18"/>
        <v>8515.2582322829403</v>
      </c>
      <c r="N94" s="38">
        <f t="shared" si="19"/>
        <v>9.5363351233962359E-3</v>
      </c>
      <c r="O94" s="35"/>
      <c r="P94" s="37">
        <v>888283.06024149992</v>
      </c>
      <c r="Q94" s="37">
        <f t="shared" si="20"/>
        <v>3870.5719024828868</v>
      </c>
      <c r="R94" s="38">
        <f t="shared" si="21"/>
        <v>4.3573631826667771E-3</v>
      </c>
      <c r="S94" s="35"/>
      <c r="T94" s="37">
        <v>888283.06024149992</v>
      </c>
      <c r="U94" s="37">
        <f t="shared" si="22"/>
        <v>3870.5719024828868</v>
      </c>
      <c r="V94" s="38">
        <f t="shared" si="23"/>
        <v>4.3573631826667771E-3</v>
      </c>
      <c r="W94" s="35"/>
      <c r="X94" s="37">
        <v>892153.63218299998</v>
      </c>
      <c r="Y94" s="37">
        <f t="shared" si="24"/>
        <v>7741.1438439829508</v>
      </c>
      <c r="Z94" s="38">
        <f t="shared" si="25"/>
        <v>8.6769179261661916E-3</v>
      </c>
      <c r="AA94" s="35"/>
      <c r="AB94" s="37">
        <v>892153.63218299998</v>
      </c>
      <c r="AC94" s="37">
        <f t="shared" si="26"/>
        <v>7741.1438439829508</v>
      </c>
      <c r="AD94" s="38">
        <f t="shared" si="27"/>
        <v>8.6769179261661916E-3</v>
      </c>
      <c r="AE94" s="35"/>
      <c r="AF94" s="37">
        <v>886347.77427075</v>
      </c>
      <c r="AG94" s="37">
        <f t="shared" si="28"/>
        <v>1935.2859317329712</v>
      </c>
      <c r="AH94" s="38">
        <f t="shared" si="29"/>
        <v>2.1834385868743718E-3</v>
      </c>
      <c r="AI94" s="35"/>
      <c r="AJ94" s="37">
        <v>886347.77427074988</v>
      </c>
      <c r="AK94" s="37">
        <f t="shared" si="30"/>
        <v>1935.2859317328548</v>
      </c>
      <c r="AL94" s="38">
        <f t="shared" si="31"/>
        <v>2.1834385868742408E-3</v>
      </c>
      <c r="AM94" s="35"/>
    </row>
    <row r="95" spans="1:39" x14ac:dyDescent="0.25">
      <c r="A95" s="34">
        <v>8912471</v>
      </c>
      <c r="B95" s="34" t="s">
        <v>16</v>
      </c>
      <c r="C95" s="34">
        <v>8912471</v>
      </c>
      <c r="D95" s="34" t="s">
        <v>105</v>
      </c>
      <c r="F95" s="37">
        <v>1213230.6851858499</v>
      </c>
      <c r="G95" s="35"/>
      <c r="H95" s="37">
        <v>1215988.0166630002</v>
      </c>
      <c r="I95" s="37">
        <f t="shared" si="16"/>
        <v>2757.331477150321</v>
      </c>
      <c r="J95" s="38">
        <f t="shared" si="17"/>
        <v>2.2675646793931274E-3</v>
      </c>
      <c r="K95" s="35"/>
      <c r="L95" s="37">
        <v>1215988.0166630002</v>
      </c>
      <c r="M95" s="37">
        <f t="shared" si="18"/>
        <v>2757.331477150321</v>
      </c>
      <c r="N95" s="38">
        <f t="shared" si="19"/>
        <v>2.2675646793931274E-3</v>
      </c>
      <c r="O95" s="35"/>
      <c r="P95" s="37">
        <v>1218745.3481260003</v>
      </c>
      <c r="Q95" s="37">
        <f t="shared" si="20"/>
        <v>5514.6629401503596</v>
      </c>
      <c r="R95" s="38">
        <f t="shared" si="21"/>
        <v>4.5248689142731603E-3</v>
      </c>
      <c r="S95" s="35"/>
      <c r="T95" s="37">
        <v>1218745.3481260003</v>
      </c>
      <c r="U95" s="37">
        <f t="shared" si="22"/>
        <v>5514.6629401503596</v>
      </c>
      <c r="V95" s="38">
        <f t="shared" si="23"/>
        <v>4.5248689142731603E-3</v>
      </c>
      <c r="W95" s="35"/>
      <c r="X95" s="37">
        <v>1215988.0166630002</v>
      </c>
      <c r="Y95" s="37">
        <f t="shared" si="24"/>
        <v>2757.331477150321</v>
      </c>
      <c r="Z95" s="38">
        <f t="shared" si="25"/>
        <v>2.2675646793931274E-3</v>
      </c>
      <c r="AA95" s="35"/>
      <c r="AB95" s="37">
        <v>1215988.0166630002</v>
      </c>
      <c r="AC95" s="37">
        <f t="shared" si="26"/>
        <v>2757.331477150321</v>
      </c>
      <c r="AD95" s="38">
        <f t="shared" si="27"/>
        <v>2.2675646793931274E-3</v>
      </c>
      <c r="AE95" s="35"/>
      <c r="AF95" s="37">
        <v>1215988.0166630002</v>
      </c>
      <c r="AG95" s="37">
        <f t="shared" si="28"/>
        <v>2757.331477150321</v>
      </c>
      <c r="AH95" s="38">
        <f t="shared" si="29"/>
        <v>2.2675646793931274E-3</v>
      </c>
      <c r="AI95" s="35"/>
      <c r="AJ95" s="37">
        <v>1215988.0166630002</v>
      </c>
      <c r="AK95" s="37">
        <f t="shared" si="30"/>
        <v>2757.331477150321</v>
      </c>
      <c r="AL95" s="38">
        <f t="shared" si="31"/>
        <v>2.2675646793931274E-3</v>
      </c>
      <c r="AM95" s="35"/>
    </row>
    <row r="96" spans="1:39" x14ac:dyDescent="0.25">
      <c r="A96" s="34">
        <v>8912490</v>
      </c>
      <c r="B96" s="34" t="s">
        <v>17</v>
      </c>
      <c r="C96" s="34">
        <v>8912490</v>
      </c>
      <c r="D96" s="34" t="s">
        <v>105</v>
      </c>
      <c r="F96" s="37">
        <v>1479754.170143842</v>
      </c>
      <c r="G96" s="35"/>
      <c r="H96" s="37">
        <v>1483177.8102752499</v>
      </c>
      <c r="I96" s="37">
        <f t="shared" si="16"/>
        <v>3423.640131407883</v>
      </c>
      <c r="J96" s="38">
        <f t="shared" si="17"/>
        <v>2.3083140185144219E-3</v>
      </c>
      <c r="K96" s="35"/>
      <c r="L96" s="37">
        <v>1483177.8102752499</v>
      </c>
      <c r="M96" s="37">
        <f t="shared" si="18"/>
        <v>3423.640131407883</v>
      </c>
      <c r="N96" s="38">
        <f t="shared" si="19"/>
        <v>2.3083140185144219E-3</v>
      </c>
      <c r="O96" s="35"/>
      <c r="P96" s="37">
        <v>1486601.4504504998</v>
      </c>
      <c r="Q96" s="37">
        <f t="shared" si="20"/>
        <v>6847.2803066577762</v>
      </c>
      <c r="R96" s="38">
        <f t="shared" si="21"/>
        <v>4.6059959813592108E-3</v>
      </c>
      <c r="S96" s="35"/>
      <c r="T96" s="37">
        <v>1486601.4504505</v>
      </c>
      <c r="U96" s="37">
        <f t="shared" si="22"/>
        <v>6847.2803066580091</v>
      </c>
      <c r="V96" s="38">
        <f t="shared" si="23"/>
        <v>4.6059959813593669E-3</v>
      </c>
      <c r="W96" s="35"/>
      <c r="X96" s="37">
        <v>1483177.8102752499</v>
      </c>
      <c r="Y96" s="37">
        <f t="shared" si="24"/>
        <v>3423.640131407883</v>
      </c>
      <c r="Z96" s="38">
        <f t="shared" si="25"/>
        <v>2.3083140185144219E-3</v>
      </c>
      <c r="AA96" s="35"/>
      <c r="AB96" s="37">
        <v>1483177.8102752499</v>
      </c>
      <c r="AC96" s="37">
        <f t="shared" si="26"/>
        <v>3423.640131407883</v>
      </c>
      <c r="AD96" s="38">
        <f t="shared" si="27"/>
        <v>2.3083140185144219E-3</v>
      </c>
      <c r="AE96" s="35"/>
      <c r="AF96" s="37">
        <v>1483177.8102752499</v>
      </c>
      <c r="AG96" s="37">
        <f t="shared" si="28"/>
        <v>3423.640131407883</v>
      </c>
      <c r="AH96" s="38">
        <f t="shared" si="29"/>
        <v>2.3083140185144219E-3</v>
      </c>
      <c r="AI96" s="35"/>
      <c r="AJ96" s="37">
        <v>1483177.8102752499</v>
      </c>
      <c r="AK96" s="37">
        <f t="shared" si="30"/>
        <v>3423.640131407883</v>
      </c>
      <c r="AL96" s="38">
        <f t="shared" si="31"/>
        <v>2.3083140185144219E-3</v>
      </c>
      <c r="AM96" s="35"/>
    </row>
    <row r="97" spans="1:39" x14ac:dyDescent="0.25">
      <c r="A97" s="34">
        <v>8912532</v>
      </c>
      <c r="B97" s="34" t="s">
        <v>223</v>
      </c>
      <c r="C97" s="34">
        <v>8912532</v>
      </c>
      <c r="D97" s="34" t="s">
        <v>105</v>
      </c>
      <c r="F97" s="37">
        <v>840472.92216079205</v>
      </c>
      <c r="G97" s="35"/>
      <c r="H97" s="37">
        <v>848504.84524419997</v>
      </c>
      <c r="I97" s="37">
        <f t="shared" si="16"/>
        <v>8031.9230834079208</v>
      </c>
      <c r="J97" s="38">
        <f t="shared" si="17"/>
        <v>9.4659719722594293E-3</v>
      </c>
      <c r="K97" s="35"/>
      <c r="L97" s="37">
        <v>848504.84524419997</v>
      </c>
      <c r="M97" s="37">
        <f t="shared" si="18"/>
        <v>8031.9230834079208</v>
      </c>
      <c r="N97" s="38">
        <f t="shared" si="19"/>
        <v>9.4659719722594293E-3</v>
      </c>
      <c r="O97" s="35"/>
      <c r="P97" s="37">
        <v>844123.79631100001</v>
      </c>
      <c r="Q97" s="37">
        <f t="shared" si="20"/>
        <v>3650.8741502079647</v>
      </c>
      <c r="R97" s="38">
        <f t="shared" si="21"/>
        <v>4.3250458832733525E-3</v>
      </c>
      <c r="S97" s="35"/>
      <c r="T97" s="37">
        <v>844123.7963109999</v>
      </c>
      <c r="U97" s="37">
        <f t="shared" si="22"/>
        <v>3650.8741502078483</v>
      </c>
      <c r="V97" s="38">
        <f t="shared" si="23"/>
        <v>4.3250458832732154E-3</v>
      </c>
      <c r="W97" s="35"/>
      <c r="X97" s="37">
        <v>847774.670422</v>
      </c>
      <c r="Y97" s="37">
        <f t="shared" si="24"/>
        <v>7301.7482612079475</v>
      </c>
      <c r="Z97" s="38">
        <f t="shared" si="25"/>
        <v>8.6128407889012881E-3</v>
      </c>
      <c r="AA97" s="35"/>
      <c r="AB97" s="37">
        <v>847774.670422</v>
      </c>
      <c r="AC97" s="37">
        <f t="shared" si="26"/>
        <v>7301.7482612079475</v>
      </c>
      <c r="AD97" s="38">
        <f t="shared" si="27"/>
        <v>8.6128407889012881E-3</v>
      </c>
      <c r="AE97" s="35"/>
      <c r="AF97" s="37">
        <v>842298.35925550002</v>
      </c>
      <c r="AG97" s="37">
        <f t="shared" si="28"/>
        <v>1825.4370947079733</v>
      </c>
      <c r="AH97" s="38">
        <f t="shared" si="29"/>
        <v>2.1672096053012152E-3</v>
      </c>
      <c r="AI97" s="35"/>
      <c r="AJ97" s="37">
        <v>842298.3592554999</v>
      </c>
      <c r="AK97" s="37">
        <f t="shared" si="30"/>
        <v>1825.4370947078569</v>
      </c>
      <c r="AL97" s="38">
        <f t="shared" si="31"/>
        <v>2.1672096053010773E-3</v>
      </c>
      <c r="AM97" s="35"/>
    </row>
    <row r="98" spans="1:39" x14ac:dyDescent="0.25">
      <c r="A98" s="34">
        <v>8912560</v>
      </c>
      <c r="B98" s="34" t="s">
        <v>166</v>
      </c>
      <c r="C98" s="34">
        <v>8912560</v>
      </c>
      <c r="D98" s="34" t="s">
        <v>105</v>
      </c>
      <c r="F98" s="37">
        <v>1435554.56</v>
      </c>
      <c r="G98" s="35"/>
      <c r="H98" s="37">
        <v>1438867.7017514999</v>
      </c>
      <c r="I98" s="37">
        <f t="shared" si="16"/>
        <v>3313.1417514998466</v>
      </c>
      <c r="J98" s="38">
        <f t="shared" si="17"/>
        <v>2.3026034620603664E-3</v>
      </c>
      <c r="K98" s="35"/>
      <c r="L98" s="37">
        <v>1438867.7017514999</v>
      </c>
      <c r="M98" s="37">
        <f t="shared" si="18"/>
        <v>3313.1417514998466</v>
      </c>
      <c r="N98" s="38">
        <f t="shared" si="19"/>
        <v>2.3026034620603664E-3</v>
      </c>
      <c r="O98" s="35"/>
      <c r="P98" s="37">
        <v>1442180.8429029998</v>
      </c>
      <c r="Q98" s="37">
        <f t="shared" si="20"/>
        <v>6626.2829029997811</v>
      </c>
      <c r="R98" s="38">
        <f t="shared" si="21"/>
        <v>4.5946269052233278E-3</v>
      </c>
      <c r="S98" s="35"/>
      <c r="T98" s="37">
        <v>1442180.8429029998</v>
      </c>
      <c r="U98" s="37">
        <f t="shared" si="22"/>
        <v>6626.2829029997811</v>
      </c>
      <c r="V98" s="38">
        <f t="shared" si="23"/>
        <v>4.5946269052233278E-3</v>
      </c>
      <c r="W98" s="35"/>
      <c r="X98" s="37">
        <v>1438867.7017514999</v>
      </c>
      <c r="Y98" s="37">
        <f t="shared" si="24"/>
        <v>3313.1417514998466</v>
      </c>
      <c r="Z98" s="38">
        <f t="shared" si="25"/>
        <v>2.3026034620603664E-3</v>
      </c>
      <c r="AA98" s="35"/>
      <c r="AB98" s="37">
        <v>1438867.7017514999</v>
      </c>
      <c r="AC98" s="37">
        <f t="shared" si="26"/>
        <v>3313.1417514998466</v>
      </c>
      <c r="AD98" s="38">
        <f t="shared" si="27"/>
        <v>2.3026034620603664E-3</v>
      </c>
      <c r="AE98" s="35"/>
      <c r="AF98" s="37">
        <v>1477000</v>
      </c>
      <c r="AG98" s="37">
        <f t="shared" si="28"/>
        <v>41445.439999999944</v>
      </c>
      <c r="AH98" s="38">
        <f t="shared" si="29"/>
        <v>2.80605551794177E-2</v>
      </c>
      <c r="AI98" s="35"/>
      <c r="AJ98" s="37">
        <v>1477000</v>
      </c>
      <c r="AK98" s="37">
        <f t="shared" si="30"/>
        <v>41445.439999999944</v>
      </c>
      <c r="AL98" s="38">
        <f t="shared" si="31"/>
        <v>2.80605551794177E-2</v>
      </c>
      <c r="AM98" s="35"/>
    </row>
    <row r="99" spans="1:39" x14ac:dyDescent="0.25">
      <c r="A99" s="34">
        <v>8912565</v>
      </c>
      <c r="B99" s="34" t="s">
        <v>167</v>
      </c>
      <c r="C99" s="34">
        <v>8912565</v>
      </c>
      <c r="D99" s="34" t="s">
        <v>105</v>
      </c>
      <c r="F99" s="37">
        <v>1509117.4</v>
      </c>
      <c r="G99" s="35"/>
      <c r="H99" s="37">
        <v>1512614.4510570001</v>
      </c>
      <c r="I99" s="37">
        <f t="shared" si="16"/>
        <v>3497.0510570001788</v>
      </c>
      <c r="J99" s="38">
        <f t="shared" si="17"/>
        <v>2.3119249287592578E-3</v>
      </c>
      <c r="K99" s="35"/>
      <c r="L99" s="37">
        <v>1512614.4510570001</v>
      </c>
      <c r="M99" s="37">
        <f t="shared" si="18"/>
        <v>3497.0510570001788</v>
      </c>
      <c r="N99" s="38">
        <f t="shared" si="19"/>
        <v>2.3119249287592578E-3</v>
      </c>
      <c r="O99" s="35"/>
      <c r="P99" s="37">
        <v>1516111.4993140001</v>
      </c>
      <c r="Q99" s="37">
        <f t="shared" si="20"/>
        <v>6994.0993140002247</v>
      </c>
      <c r="R99" s="38">
        <f t="shared" si="21"/>
        <v>4.6131826829127458E-3</v>
      </c>
      <c r="S99" s="35"/>
      <c r="T99" s="37">
        <v>1516111.4993140001</v>
      </c>
      <c r="U99" s="37">
        <f t="shared" si="22"/>
        <v>6994.0993140002247</v>
      </c>
      <c r="V99" s="38">
        <f t="shared" si="23"/>
        <v>4.6131826829127458E-3</v>
      </c>
      <c r="W99" s="35"/>
      <c r="X99" s="37">
        <v>1526600</v>
      </c>
      <c r="Y99" s="37">
        <f t="shared" si="24"/>
        <v>17482.600000000093</v>
      </c>
      <c r="Z99" s="38">
        <f t="shared" si="25"/>
        <v>1.1451984802829879E-2</v>
      </c>
      <c r="AA99" s="35"/>
      <c r="AB99" s="37">
        <v>1526600</v>
      </c>
      <c r="AC99" s="37">
        <f t="shared" si="26"/>
        <v>17482.600000000093</v>
      </c>
      <c r="AD99" s="38">
        <f t="shared" si="27"/>
        <v>1.1451984802829879E-2</v>
      </c>
      <c r="AE99" s="35"/>
      <c r="AF99" s="37">
        <v>1571500</v>
      </c>
      <c r="AG99" s="37">
        <f t="shared" si="28"/>
        <v>62382.600000000093</v>
      </c>
      <c r="AH99" s="38">
        <f t="shared" si="29"/>
        <v>3.9696213808463311E-2</v>
      </c>
      <c r="AI99" s="35"/>
      <c r="AJ99" s="37">
        <v>1571500</v>
      </c>
      <c r="AK99" s="37">
        <f t="shared" si="30"/>
        <v>62382.600000000093</v>
      </c>
      <c r="AL99" s="38">
        <f t="shared" si="31"/>
        <v>3.9696213808463311E-2</v>
      </c>
      <c r="AM99" s="35"/>
    </row>
    <row r="100" spans="1:39" x14ac:dyDescent="0.25">
      <c r="A100" s="34">
        <v>8912568</v>
      </c>
      <c r="B100" s="34" t="s">
        <v>18</v>
      </c>
      <c r="C100" s="34">
        <v>8912568</v>
      </c>
      <c r="D100" s="34" t="s">
        <v>105</v>
      </c>
      <c r="F100" s="37">
        <v>878349.26632860804</v>
      </c>
      <c r="G100" s="35"/>
      <c r="H100" s="37">
        <v>880269.39421575004</v>
      </c>
      <c r="I100" s="37">
        <f t="shared" si="16"/>
        <v>1920.1278871420072</v>
      </c>
      <c r="J100" s="38">
        <f t="shared" si="17"/>
        <v>2.1812957485051361E-3</v>
      </c>
      <c r="K100" s="35"/>
      <c r="L100" s="37">
        <v>880269.39421575004</v>
      </c>
      <c r="M100" s="37">
        <f t="shared" si="18"/>
        <v>1920.1278871420072</v>
      </c>
      <c r="N100" s="38">
        <f t="shared" si="19"/>
        <v>2.1812957485051361E-3</v>
      </c>
      <c r="O100" s="35"/>
      <c r="P100" s="37">
        <v>882189.52213150007</v>
      </c>
      <c r="Q100" s="37">
        <f t="shared" si="20"/>
        <v>3840.2558028920321</v>
      </c>
      <c r="R100" s="38">
        <f t="shared" si="21"/>
        <v>4.3530961392665461E-3</v>
      </c>
      <c r="S100" s="35"/>
      <c r="T100" s="37">
        <v>882189.52213150007</v>
      </c>
      <c r="U100" s="37">
        <f t="shared" si="22"/>
        <v>3840.2558028920321</v>
      </c>
      <c r="V100" s="38">
        <f t="shared" si="23"/>
        <v>4.3530961392665461E-3</v>
      </c>
      <c r="W100" s="35"/>
      <c r="X100" s="37">
        <v>880269.39421575004</v>
      </c>
      <c r="Y100" s="37">
        <f t="shared" si="24"/>
        <v>1920.1278871420072</v>
      </c>
      <c r="Z100" s="38">
        <f t="shared" si="25"/>
        <v>2.1812957485051361E-3</v>
      </c>
      <c r="AA100" s="35"/>
      <c r="AB100" s="37">
        <v>880269.39421575004</v>
      </c>
      <c r="AC100" s="37">
        <f t="shared" si="26"/>
        <v>1920.1278871420072</v>
      </c>
      <c r="AD100" s="38">
        <f t="shared" si="27"/>
        <v>2.1812957485051361E-3</v>
      </c>
      <c r="AE100" s="35"/>
      <c r="AF100" s="37">
        <v>880269.39421575004</v>
      </c>
      <c r="AG100" s="37">
        <f t="shared" si="28"/>
        <v>1920.1278871420072</v>
      </c>
      <c r="AH100" s="38">
        <f t="shared" si="29"/>
        <v>2.1812957485051361E-3</v>
      </c>
      <c r="AI100" s="35"/>
      <c r="AJ100" s="37">
        <v>880269.39421575004</v>
      </c>
      <c r="AK100" s="37">
        <f t="shared" si="30"/>
        <v>1920.1278871420072</v>
      </c>
      <c r="AL100" s="38">
        <f t="shared" si="31"/>
        <v>2.1812957485051361E-3</v>
      </c>
      <c r="AM100" s="35"/>
    </row>
    <row r="101" spans="1:39" x14ac:dyDescent="0.25">
      <c r="A101" s="34">
        <v>8912571</v>
      </c>
      <c r="B101" s="34" t="s">
        <v>168</v>
      </c>
      <c r="C101" s="34">
        <v>8912571</v>
      </c>
      <c r="D101" s="34" t="s">
        <v>105</v>
      </c>
      <c r="F101" s="37">
        <v>1489500.3</v>
      </c>
      <c r="G101" s="35"/>
      <c r="H101" s="37">
        <v>1492948.3093095003</v>
      </c>
      <c r="I101" s="37">
        <f t="shared" si="16"/>
        <v>3448.009309500223</v>
      </c>
      <c r="J101" s="38">
        <f t="shared" si="17"/>
        <v>2.3095302683955299E-3</v>
      </c>
      <c r="K101" s="35"/>
      <c r="L101" s="37">
        <v>1492948.3093095003</v>
      </c>
      <c r="M101" s="37">
        <f t="shared" si="18"/>
        <v>3448.009309500223</v>
      </c>
      <c r="N101" s="38">
        <f t="shared" si="19"/>
        <v>2.3095302683955299E-3</v>
      </c>
      <c r="O101" s="35"/>
      <c r="P101" s="37">
        <v>1496396.3148190002</v>
      </c>
      <c r="Q101" s="37">
        <f t="shared" si="20"/>
        <v>6896.0148190001491</v>
      </c>
      <c r="R101" s="38">
        <f t="shared" si="21"/>
        <v>4.6084147299134933E-3</v>
      </c>
      <c r="S101" s="35"/>
      <c r="T101" s="37">
        <v>1496396.3148190002</v>
      </c>
      <c r="U101" s="37">
        <f t="shared" si="22"/>
        <v>6896.0148190001491</v>
      </c>
      <c r="V101" s="38">
        <f t="shared" si="23"/>
        <v>4.6084147299134933E-3</v>
      </c>
      <c r="W101" s="35"/>
      <c r="X101" s="37">
        <v>1492948.3093095003</v>
      </c>
      <c r="Y101" s="37">
        <f t="shared" si="24"/>
        <v>3448.009309500223</v>
      </c>
      <c r="Z101" s="38">
        <f t="shared" si="25"/>
        <v>2.3095302683955299E-3</v>
      </c>
      <c r="AA101" s="35"/>
      <c r="AB101" s="37">
        <v>1492948.3093095003</v>
      </c>
      <c r="AC101" s="37">
        <f t="shared" si="26"/>
        <v>3448.009309500223</v>
      </c>
      <c r="AD101" s="38">
        <f t="shared" si="27"/>
        <v>2.3095302683955299E-3</v>
      </c>
      <c r="AE101" s="35"/>
      <c r="AF101" s="37">
        <v>1526000</v>
      </c>
      <c r="AG101" s="37">
        <f t="shared" si="28"/>
        <v>36499.699999999953</v>
      </c>
      <c r="AH101" s="38">
        <f t="shared" si="29"/>
        <v>2.3918545216251606E-2</v>
      </c>
      <c r="AI101" s="35"/>
      <c r="AJ101" s="37">
        <v>1526000</v>
      </c>
      <c r="AK101" s="37">
        <f t="shared" si="30"/>
        <v>36499.699999999953</v>
      </c>
      <c r="AL101" s="38">
        <f t="shared" si="31"/>
        <v>2.3918545216251606E-2</v>
      </c>
      <c r="AM101" s="35"/>
    </row>
    <row r="102" spans="1:39" x14ac:dyDescent="0.25">
      <c r="A102" s="34">
        <v>8912574</v>
      </c>
      <c r="B102" s="34" t="s">
        <v>224</v>
      </c>
      <c r="C102" s="34">
        <v>8912574</v>
      </c>
      <c r="D102" s="34" t="s">
        <v>105</v>
      </c>
      <c r="F102" s="37">
        <v>1218402.9443369089</v>
      </c>
      <c r="G102" s="35"/>
      <c r="H102" s="37">
        <v>1221173.2065109999</v>
      </c>
      <c r="I102" s="37">
        <f t="shared" si="16"/>
        <v>2770.262174091069</v>
      </c>
      <c r="J102" s="38">
        <f t="shared" si="17"/>
        <v>2.2685251848965421E-3</v>
      </c>
      <c r="K102" s="35"/>
      <c r="L102" s="37">
        <v>1221173.2065109999</v>
      </c>
      <c r="M102" s="37">
        <f t="shared" si="18"/>
        <v>2770.262174091069</v>
      </c>
      <c r="N102" s="38">
        <f t="shared" si="19"/>
        <v>2.2685251848965421E-3</v>
      </c>
      <c r="O102" s="35"/>
      <c r="P102" s="37">
        <v>1223943.468622</v>
      </c>
      <c r="Q102" s="37">
        <f t="shared" si="20"/>
        <v>5540.5242850910872</v>
      </c>
      <c r="R102" s="38">
        <f t="shared" si="21"/>
        <v>4.526781201201222E-3</v>
      </c>
      <c r="S102" s="35"/>
      <c r="T102" s="37">
        <v>1223943.4686219997</v>
      </c>
      <c r="U102" s="37">
        <f t="shared" si="22"/>
        <v>5540.5242850908544</v>
      </c>
      <c r="V102" s="38">
        <f t="shared" si="23"/>
        <v>4.526781201201033E-3</v>
      </c>
      <c r="W102" s="35"/>
      <c r="X102" s="37">
        <v>1221173.2065109999</v>
      </c>
      <c r="Y102" s="37">
        <f t="shared" si="24"/>
        <v>2770.262174091069</v>
      </c>
      <c r="Z102" s="38">
        <f t="shared" si="25"/>
        <v>2.2685251848965421E-3</v>
      </c>
      <c r="AA102" s="35"/>
      <c r="AB102" s="37">
        <v>1221173.2065109999</v>
      </c>
      <c r="AC102" s="37">
        <f t="shared" si="26"/>
        <v>2770.262174091069</v>
      </c>
      <c r="AD102" s="38">
        <f t="shared" si="27"/>
        <v>2.2685251848965421E-3</v>
      </c>
      <c r="AE102" s="35"/>
      <c r="AF102" s="37">
        <v>1221173.2065109999</v>
      </c>
      <c r="AG102" s="37">
        <f t="shared" si="28"/>
        <v>2770.262174091069</v>
      </c>
      <c r="AH102" s="38">
        <f t="shared" si="29"/>
        <v>2.2685251848965421E-3</v>
      </c>
      <c r="AI102" s="35"/>
      <c r="AJ102" s="37">
        <v>1221173.2065109999</v>
      </c>
      <c r="AK102" s="37">
        <f t="shared" si="30"/>
        <v>2770.262174091069</v>
      </c>
      <c r="AL102" s="38">
        <f t="shared" si="31"/>
        <v>2.2685251848965421E-3</v>
      </c>
      <c r="AM102" s="35"/>
    </row>
    <row r="103" spans="1:39" x14ac:dyDescent="0.25">
      <c r="A103" s="34">
        <v>8912585</v>
      </c>
      <c r="B103" s="34" t="s">
        <v>71</v>
      </c>
      <c r="C103" s="34">
        <v>8912585</v>
      </c>
      <c r="D103" s="34" t="s">
        <v>105</v>
      </c>
      <c r="F103" s="37">
        <v>1458996.6360334868</v>
      </c>
      <c r="G103" s="35"/>
      <c r="H103" s="37">
        <v>1462368.38234</v>
      </c>
      <c r="I103" s="37">
        <f t="shared" si="16"/>
        <v>3371.7463065132033</v>
      </c>
      <c r="J103" s="38">
        <f t="shared" si="17"/>
        <v>2.3056750591926253E-3</v>
      </c>
      <c r="K103" s="35"/>
      <c r="L103" s="37">
        <v>1462368.38234</v>
      </c>
      <c r="M103" s="37">
        <f t="shared" si="18"/>
        <v>3371.7463065132033</v>
      </c>
      <c r="N103" s="38">
        <f t="shared" si="19"/>
        <v>2.3056750591926253E-3</v>
      </c>
      <c r="O103" s="35"/>
      <c r="P103" s="37">
        <v>1465740.1286799998</v>
      </c>
      <c r="Q103" s="37">
        <f t="shared" si="20"/>
        <v>6743.4926465130411</v>
      </c>
      <c r="R103" s="38">
        <f t="shared" si="21"/>
        <v>4.6007423243477827E-3</v>
      </c>
      <c r="S103" s="35"/>
      <c r="T103" s="37">
        <v>1465740.1286800001</v>
      </c>
      <c r="U103" s="37">
        <f t="shared" si="22"/>
        <v>6743.4926465132739</v>
      </c>
      <c r="V103" s="38">
        <f t="shared" si="23"/>
        <v>4.6007423243479414E-3</v>
      </c>
      <c r="W103" s="35"/>
      <c r="X103" s="37">
        <v>1462368.38234</v>
      </c>
      <c r="Y103" s="37">
        <f t="shared" si="24"/>
        <v>3371.7463065132033</v>
      </c>
      <c r="Z103" s="38">
        <f t="shared" si="25"/>
        <v>2.3056750591926253E-3</v>
      </c>
      <c r="AA103" s="35"/>
      <c r="AB103" s="37">
        <v>1462368.38234</v>
      </c>
      <c r="AC103" s="37">
        <f t="shared" si="26"/>
        <v>3371.7463065132033</v>
      </c>
      <c r="AD103" s="38">
        <f t="shared" si="27"/>
        <v>2.3056750591926253E-3</v>
      </c>
      <c r="AE103" s="35"/>
      <c r="AF103" s="37">
        <v>1462368.38234</v>
      </c>
      <c r="AG103" s="37">
        <f t="shared" si="28"/>
        <v>3371.7463065132033</v>
      </c>
      <c r="AH103" s="38">
        <f t="shared" si="29"/>
        <v>2.3056750591926253E-3</v>
      </c>
      <c r="AI103" s="35"/>
      <c r="AJ103" s="37">
        <v>1462368.38234</v>
      </c>
      <c r="AK103" s="37">
        <f t="shared" si="30"/>
        <v>3371.7463065132033</v>
      </c>
      <c r="AL103" s="38">
        <f t="shared" si="31"/>
        <v>2.3056750591926253E-3</v>
      </c>
      <c r="AM103" s="35"/>
    </row>
    <row r="104" spans="1:39" x14ac:dyDescent="0.25">
      <c r="A104" s="34">
        <v>8912590</v>
      </c>
      <c r="B104" s="34" t="s">
        <v>72</v>
      </c>
      <c r="C104" s="34">
        <v>8912590</v>
      </c>
      <c r="D104" s="34" t="s">
        <v>105</v>
      </c>
      <c r="F104" s="37">
        <v>2085575.4431682837</v>
      </c>
      <c r="G104" s="35"/>
      <c r="H104" s="37">
        <v>2090513.6365579998</v>
      </c>
      <c r="I104" s="37">
        <f t="shared" si="16"/>
        <v>4938.1933897160925</v>
      </c>
      <c r="J104" s="38">
        <f t="shared" si="17"/>
        <v>2.3621914267188209E-3</v>
      </c>
      <c r="K104" s="35"/>
      <c r="L104" s="37">
        <v>2090513.6365579998</v>
      </c>
      <c r="M104" s="37">
        <f t="shared" si="18"/>
        <v>4938.1933897160925</v>
      </c>
      <c r="N104" s="38">
        <f t="shared" si="19"/>
        <v>2.3621914267188209E-3</v>
      </c>
      <c r="O104" s="35"/>
      <c r="P104" s="37">
        <v>2095451.8299159997</v>
      </c>
      <c r="Q104" s="37">
        <f t="shared" si="20"/>
        <v>9876.3867477159947</v>
      </c>
      <c r="R104" s="38">
        <f t="shared" si="21"/>
        <v>4.7132492413876721E-3</v>
      </c>
      <c r="S104" s="35"/>
      <c r="T104" s="37">
        <v>2095451.8299159999</v>
      </c>
      <c r="U104" s="37">
        <f t="shared" si="22"/>
        <v>9876.3867477162275</v>
      </c>
      <c r="V104" s="38">
        <f t="shared" si="23"/>
        <v>4.7132492413877831E-3</v>
      </c>
      <c r="W104" s="35"/>
      <c r="X104" s="37">
        <v>2090513.636558</v>
      </c>
      <c r="Y104" s="37">
        <f t="shared" si="24"/>
        <v>4938.1933897163253</v>
      </c>
      <c r="Z104" s="38">
        <f t="shared" si="25"/>
        <v>2.3621914267189324E-3</v>
      </c>
      <c r="AA104" s="35"/>
      <c r="AB104" s="37">
        <v>2090513.636558</v>
      </c>
      <c r="AC104" s="37">
        <f t="shared" si="26"/>
        <v>4938.1933897163253</v>
      </c>
      <c r="AD104" s="38">
        <f t="shared" si="27"/>
        <v>2.3621914267189324E-3</v>
      </c>
      <c r="AE104" s="35"/>
      <c r="AF104" s="37">
        <v>2112850</v>
      </c>
      <c r="AG104" s="37">
        <f t="shared" si="28"/>
        <v>27274.556831716327</v>
      </c>
      <c r="AH104" s="38">
        <f t="shared" si="29"/>
        <v>1.2908894068067457E-2</v>
      </c>
      <c r="AI104" s="35"/>
      <c r="AJ104" s="37">
        <v>2112850</v>
      </c>
      <c r="AK104" s="37">
        <f t="shared" si="30"/>
        <v>27274.556831716327</v>
      </c>
      <c r="AL104" s="38">
        <f t="shared" si="31"/>
        <v>1.2908894068067457E-2</v>
      </c>
      <c r="AM104" s="35"/>
    </row>
    <row r="105" spans="1:39" x14ac:dyDescent="0.25">
      <c r="A105" s="34">
        <v>8912611</v>
      </c>
      <c r="B105" s="34" t="s">
        <v>19</v>
      </c>
      <c r="C105" s="34">
        <v>8912611</v>
      </c>
      <c r="D105" s="34" t="s">
        <v>105</v>
      </c>
      <c r="F105" s="37">
        <v>1567644.649721734</v>
      </c>
      <c r="G105" s="35"/>
      <c r="H105" s="37">
        <v>1583675.4617466999</v>
      </c>
      <c r="I105" s="37">
        <f t="shared" si="16"/>
        <v>16030.812024965882</v>
      </c>
      <c r="J105" s="38">
        <f t="shared" si="17"/>
        <v>1.0122536095422512E-2</v>
      </c>
      <c r="K105" s="35"/>
      <c r="L105" s="37">
        <v>1583675.4617467001</v>
      </c>
      <c r="M105" s="37">
        <f t="shared" si="18"/>
        <v>16030.812024966115</v>
      </c>
      <c r="N105" s="38">
        <f t="shared" si="19"/>
        <v>1.0122536095422657E-2</v>
      </c>
      <c r="O105" s="35"/>
      <c r="P105" s="37">
        <v>1574931.3824484998</v>
      </c>
      <c r="Q105" s="37">
        <f t="shared" si="20"/>
        <v>7286.7327267657965</v>
      </c>
      <c r="R105" s="38">
        <f t="shared" si="21"/>
        <v>4.6266985393594263E-3</v>
      </c>
      <c r="S105" s="35"/>
      <c r="T105" s="37">
        <v>1574931.3824485</v>
      </c>
      <c r="U105" s="37">
        <f t="shared" si="22"/>
        <v>7286.7327267660294</v>
      </c>
      <c r="V105" s="38">
        <f t="shared" si="23"/>
        <v>4.6266985393595738E-3</v>
      </c>
      <c r="W105" s="35"/>
      <c r="X105" s="37">
        <v>1582218.1151969999</v>
      </c>
      <c r="Y105" s="37">
        <f t="shared" si="24"/>
        <v>14573.465475265868</v>
      </c>
      <c r="Z105" s="38">
        <f t="shared" si="25"/>
        <v>9.2107815826968625E-3</v>
      </c>
      <c r="AA105" s="35"/>
      <c r="AB105" s="37">
        <v>1582218.1151970001</v>
      </c>
      <c r="AC105" s="37">
        <f t="shared" si="26"/>
        <v>14573.465475266101</v>
      </c>
      <c r="AD105" s="38">
        <f t="shared" si="27"/>
        <v>9.2107815826970082E-3</v>
      </c>
      <c r="AE105" s="35"/>
      <c r="AF105" s="37">
        <v>1571288.01607425</v>
      </c>
      <c r="AG105" s="37">
        <f t="shared" si="28"/>
        <v>3643.3663525159936</v>
      </c>
      <c r="AH105" s="38">
        <f t="shared" si="29"/>
        <v>2.3187132564141118E-3</v>
      </c>
      <c r="AI105" s="35"/>
      <c r="AJ105" s="37">
        <v>1571288.01607425</v>
      </c>
      <c r="AK105" s="37">
        <f t="shared" si="30"/>
        <v>3643.3663525159936</v>
      </c>
      <c r="AL105" s="38">
        <f t="shared" si="31"/>
        <v>2.3187132564141118E-3</v>
      </c>
      <c r="AM105" s="35"/>
    </row>
    <row r="106" spans="1:39" x14ac:dyDescent="0.25">
      <c r="A106" s="34">
        <v>8912614</v>
      </c>
      <c r="B106" s="34" t="s">
        <v>225</v>
      </c>
      <c r="C106" s="34">
        <v>8912614</v>
      </c>
      <c r="D106" s="34" t="s">
        <v>105</v>
      </c>
      <c r="F106" s="37">
        <v>430325.91430420231</v>
      </c>
      <c r="G106" s="35"/>
      <c r="H106" s="37">
        <v>431125.98383574997</v>
      </c>
      <c r="I106" s="37">
        <f t="shared" si="16"/>
        <v>800.06953154766234</v>
      </c>
      <c r="J106" s="38">
        <f t="shared" si="17"/>
        <v>1.8557673662566165E-3</v>
      </c>
      <c r="K106" s="35"/>
      <c r="L106" s="37">
        <v>431125.98383574997</v>
      </c>
      <c r="M106" s="37">
        <f t="shared" si="18"/>
        <v>800.06953154766234</v>
      </c>
      <c r="N106" s="38">
        <f t="shared" si="19"/>
        <v>1.8557673662566165E-3</v>
      </c>
      <c r="O106" s="35"/>
      <c r="P106" s="37">
        <v>431926.05337149993</v>
      </c>
      <c r="Q106" s="37">
        <f t="shared" si="20"/>
        <v>1600.1390672976268</v>
      </c>
      <c r="R106" s="38">
        <f t="shared" si="21"/>
        <v>3.704659755546966E-3</v>
      </c>
      <c r="S106" s="35"/>
      <c r="T106" s="37">
        <v>431926.05337149993</v>
      </c>
      <c r="U106" s="37">
        <f t="shared" si="22"/>
        <v>1600.1390672976268</v>
      </c>
      <c r="V106" s="38">
        <f t="shared" si="23"/>
        <v>3.704659755546966E-3</v>
      </c>
      <c r="W106" s="35"/>
      <c r="X106" s="37">
        <v>431125.98383574997</v>
      </c>
      <c r="Y106" s="37">
        <f t="shared" si="24"/>
        <v>800.06953154766234</v>
      </c>
      <c r="Z106" s="38">
        <f t="shared" si="25"/>
        <v>1.8557673662566165E-3</v>
      </c>
      <c r="AA106" s="35"/>
      <c r="AB106" s="37">
        <v>431125.98383574997</v>
      </c>
      <c r="AC106" s="37">
        <f t="shared" si="26"/>
        <v>800.06953154766234</v>
      </c>
      <c r="AD106" s="38">
        <f t="shared" si="27"/>
        <v>1.8557673662566165E-3</v>
      </c>
      <c r="AE106" s="35"/>
      <c r="AF106" s="37">
        <v>431125.98383574997</v>
      </c>
      <c r="AG106" s="37">
        <f t="shared" si="28"/>
        <v>800.06953154766234</v>
      </c>
      <c r="AH106" s="38">
        <f t="shared" si="29"/>
        <v>1.8557673662566165E-3</v>
      </c>
      <c r="AI106" s="35"/>
      <c r="AJ106" s="37">
        <v>431125.98383574997</v>
      </c>
      <c r="AK106" s="37">
        <f t="shared" si="30"/>
        <v>800.06953154766234</v>
      </c>
      <c r="AL106" s="38">
        <f t="shared" si="31"/>
        <v>1.8557673662566165E-3</v>
      </c>
      <c r="AM106" s="35"/>
    </row>
    <row r="107" spans="1:39" x14ac:dyDescent="0.25">
      <c r="A107" s="34">
        <v>8912616</v>
      </c>
      <c r="B107" s="34" t="s">
        <v>226</v>
      </c>
      <c r="C107" s="34">
        <v>8912616</v>
      </c>
      <c r="D107" s="34" t="s">
        <v>105</v>
      </c>
      <c r="F107" s="37">
        <v>1440673.6021345467</v>
      </c>
      <c r="G107" s="35"/>
      <c r="H107" s="37">
        <v>1443999.5408552499</v>
      </c>
      <c r="I107" s="37">
        <f t="shared" si="16"/>
        <v>3325.938720703125</v>
      </c>
      <c r="J107" s="38">
        <f t="shared" si="17"/>
        <v>2.3032823949052251E-3</v>
      </c>
      <c r="K107" s="35"/>
      <c r="L107" s="37">
        <v>1443999.5408552501</v>
      </c>
      <c r="M107" s="37">
        <f t="shared" si="18"/>
        <v>3325.9387207033578</v>
      </c>
      <c r="N107" s="38">
        <f t="shared" si="19"/>
        <v>2.3032823949053855E-3</v>
      </c>
      <c r="O107" s="35"/>
      <c r="P107" s="37">
        <v>1447325.4796104999</v>
      </c>
      <c r="Q107" s="37">
        <f t="shared" si="20"/>
        <v>6651.8774759531952</v>
      </c>
      <c r="R107" s="38">
        <f t="shared" si="21"/>
        <v>4.5959789761618299E-3</v>
      </c>
      <c r="S107" s="35"/>
      <c r="T107" s="37">
        <v>1447325.4796105002</v>
      </c>
      <c r="U107" s="37">
        <f t="shared" si="22"/>
        <v>6651.8774759534281</v>
      </c>
      <c r="V107" s="38">
        <f t="shared" si="23"/>
        <v>4.5959789761619903E-3</v>
      </c>
      <c r="W107" s="35"/>
      <c r="X107" s="37">
        <v>1443999.5408552499</v>
      </c>
      <c r="Y107" s="37">
        <f t="shared" si="24"/>
        <v>3325.938720703125</v>
      </c>
      <c r="Z107" s="38">
        <f t="shared" si="25"/>
        <v>2.3032823949052251E-3</v>
      </c>
      <c r="AA107" s="35"/>
      <c r="AB107" s="37">
        <v>1443999.5408552501</v>
      </c>
      <c r="AC107" s="37">
        <f t="shared" si="26"/>
        <v>3325.9387207033578</v>
      </c>
      <c r="AD107" s="38">
        <f t="shared" si="27"/>
        <v>2.3032823949053855E-3</v>
      </c>
      <c r="AE107" s="35"/>
      <c r="AF107" s="37">
        <v>1443999.5408552499</v>
      </c>
      <c r="AG107" s="37">
        <f t="shared" si="28"/>
        <v>3325.938720703125</v>
      </c>
      <c r="AH107" s="38">
        <f t="shared" si="29"/>
        <v>2.3032823949052251E-3</v>
      </c>
      <c r="AI107" s="35"/>
      <c r="AJ107" s="37">
        <v>1443999.5408552501</v>
      </c>
      <c r="AK107" s="37">
        <f t="shared" si="30"/>
        <v>3325.9387207033578</v>
      </c>
      <c r="AL107" s="38">
        <f t="shared" si="31"/>
        <v>2.3032823949053855E-3</v>
      </c>
      <c r="AM107" s="35"/>
    </row>
    <row r="108" spans="1:39" x14ac:dyDescent="0.25">
      <c r="A108" s="34">
        <v>8912634</v>
      </c>
      <c r="B108" s="34" t="s">
        <v>73</v>
      </c>
      <c r="C108" s="34">
        <v>8912634</v>
      </c>
      <c r="D108" s="34" t="s">
        <v>105</v>
      </c>
      <c r="F108" s="37">
        <v>1432233.633458972</v>
      </c>
      <c r="G108" s="35"/>
      <c r="H108" s="37">
        <v>1435538.4723337498</v>
      </c>
      <c r="I108" s="37">
        <f t="shared" si="16"/>
        <v>3304.838874777779</v>
      </c>
      <c r="J108" s="38">
        <f t="shared" si="17"/>
        <v>2.3021597389898678E-3</v>
      </c>
      <c r="K108" s="35"/>
      <c r="L108" s="37">
        <v>1435538.47233375</v>
      </c>
      <c r="M108" s="37">
        <f t="shared" si="18"/>
        <v>3304.8388747780118</v>
      </c>
      <c r="N108" s="38">
        <f t="shared" si="19"/>
        <v>2.3021597389900296E-3</v>
      </c>
      <c r="O108" s="35"/>
      <c r="P108" s="37">
        <v>1438843.3111674997</v>
      </c>
      <c r="Q108" s="37">
        <f t="shared" si="20"/>
        <v>6609.6777085277718</v>
      </c>
      <c r="R108" s="38">
        <f t="shared" si="21"/>
        <v>4.5937439172334732E-3</v>
      </c>
      <c r="S108" s="35"/>
      <c r="T108" s="37">
        <v>1438843.3111675</v>
      </c>
      <c r="U108" s="37">
        <f t="shared" si="22"/>
        <v>6609.6777085280046</v>
      </c>
      <c r="V108" s="38">
        <f t="shared" si="23"/>
        <v>4.5937439172336345E-3</v>
      </c>
      <c r="W108" s="35"/>
      <c r="X108" s="37">
        <v>1435538.4723337498</v>
      </c>
      <c r="Y108" s="37">
        <f t="shared" si="24"/>
        <v>3304.838874777779</v>
      </c>
      <c r="Z108" s="38">
        <f t="shared" si="25"/>
        <v>2.3021597389898678E-3</v>
      </c>
      <c r="AA108" s="35"/>
      <c r="AB108" s="37">
        <v>1435538.47233375</v>
      </c>
      <c r="AC108" s="37">
        <f t="shared" si="26"/>
        <v>3304.8388747780118</v>
      </c>
      <c r="AD108" s="38">
        <f t="shared" si="27"/>
        <v>2.3021597389900296E-3</v>
      </c>
      <c r="AE108" s="35"/>
      <c r="AF108" s="37">
        <v>1435538.4723337498</v>
      </c>
      <c r="AG108" s="37">
        <f t="shared" si="28"/>
        <v>3304.838874777779</v>
      </c>
      <c r="AH108" s="38">
        <f t="shared" si="29"/>
        <v>2.3021597389898678E-3</v>
      </c>
      <c r="AI108" s="35"/>
      <c r="AJ108" s="37">
        <v>1435538.47233375</v>
      </c>
      <c r="AK108" s="37">
        <f t="shared" si="30"/>
        <v>3304.8388747780118</v>
      </c>
      <c r="AL108" s="38">
        <f t="shared" si="31"/>
        <v>2.3021597389900296E-3</v>
      </c>
      <c r="AM108" s="35"/>
    </row>
    <row r="109" spans="1:39" x14ac:dyDescent="0.25">
      <c r="A109" s="34">
        <v>8912673</v>
      </c>
      <c r="B109" s="34" t="s">
        <v>20</v>
      </c>
      <c r="C109" s="34">
        <v>8912673</v>
      </c>
      <c r="D109" s="34" t="s">
        <v>105</v>
      </c>
      <c r="F109" s="37">
        <v>212191.06815945185</v>
      </c>
      <c r="G109" s="35"/>
      <c r="H109" s="37">
        <v>213311.89074910001</v>
      </c>
      <c r="I109" s="37">
        <f t="shared" si="16"/>
        <v>1120.8225896481599</v>
      </c>
      <c r="J109" s="38">
        <f t="shared" si="17"/>
        <v>5.2543840182190538E-3</v>
      </c>
      <c r="K109" s="35"/>
      <c r="L109" s="37">
        <v>213311.89074910001</v>
      </c>
      <c r="M109" s="37">
        <f t="shared" si="18"/>
        <v>1120.8225896481599</v>
      </c>
      <c r="N109" s="38">
        <f t="shared" si="19"/>
        <v>5.2543840182190538E-3</v>
      </c>
      <c r="O109" s="35"/>
      <c r="P109" s="37">
        <v>212700.53294050001</v>
      </c>
      <c r="Q109" s="37">
        <f t="shared" si="20"/>
        <v>509.46478104815469</v>
      </c>
      <c r="R109" s="38">
        <f t="shared" si="21"/>
        <v>2.3952209898348976E-3</v>
      </c>
      <c r="S109" s="35"/>
      <c r="T109" s="37">
        <v>212700.53294050001</v>
      </c>
      <c r="U109" s="37">
        <f t="shared" si="22"/>
        <v>509.46478104815469</v>
      </c>
      <c r="V109" s="38">
        <f t="shared" si="23"/>
        <v>2.3952209898348976E-3</v>
      </c>
      <c r="W109" s="35"/>
      <c r="X109" s="37">
        <v>213209.99778099998</v>
      </c>
      <c r="Y109" s="37">
        <f t="shared" si="24"/>
        <v>1018.9296215481299</v>
      </c>
      <c r="Z109" s="38">
        <f t="shared" si="25"/>
        <v>4.7789955074936498E-3</v>
      </c>
      <c r="AA109" s="35"/>
      <c r="AB109" s="37">
        <v>213209.99778100001</v>
      </c>
      <c r="AC109" s="37">
        <f t="shared" si="26"/>
        <v>1018.929621548159</v>
      </c>
      <c r="AD109" s="38">
        <f t="shared" si="27"/>
        <v>4.7789955074937851E-3</v>
      </c>
      <c r="AE109" s="35"/>
      <c r="AF109" s="37">
        <v>212445.80052024999</v>
      </c>
      <c r="AG109" s="37">
        <f t="shared" si="28"/>
        <v>254.73236079813796</v>
      </c>
      <c r="AH109" s="38">
        <f t="shared" si="29"/>
        <v>1.1990463458177762E-3</v>
      </c>
      <c r="AI109" s="35"/>
      <c r="AJ109" s="37">
        <v>212445.80052024999</v>
      </c>
      <c r="AK109" s="37">
        <f t="shared" si="30"/>
        <v>254.73236079813796</v>
      </c>
      <c r="AL109" s="38">
        <f t="shared" si="31"/>
        <v>1.1990463458177762E-3</v>
      </c>
      <c r="AM109" s="35"/>
    </row>
    <row r="110" spans="1:39" x14ac:dyDescent="0.25">
      <c r="A110" s="34">
        <v>8912674</v>
      </c>
      <c r="B110" s="34" t="s">
        <v>169</v>
      </c>
      <c r="C110" s="34">
        <v>8912674</v>
      </c>
      <c r="D110" s="34" t="s">
        <v>105</v>
      </c>
      <c r="F110" s="37">
        <v>2098531.9700000002</v>
      </c>
      <c r="G110" s="35"/>
      <c r="H110" s="37">
        <v>2103502.5502640004</v>
      </c>
      <c r="I110" s="37">
        <f t="shared" si="16"/>
        <v>4970.5802640002221</v>
      </c>
      <c r="J110" s="38">
        <f t="shared" si="17"/>
        <v>2.3630017769060412E-3</v>
      </c>
      <c r="K110" s="35"/>
      <c r="L110" s="37">
        <v>2103502.5502640004</v>
      </c>
      <c r="M110" s="37">
        <f t="shared" si="18"/>
        <v>4970.5802640002221</v>
      </c>
      <c r="N110" s="38">
        <f t="shared" si="19"/>
        <v>2.3630017769060412E-3</v>
      </c>
      <c r="O110" s="35"/>
      <c r="P110" s="37">
        <v>2108473.1349280002</v>
      </c>
      <c r="Q110" s="37">
        <f t="shared" si="20"/>
        <v>9941.1649279999547</v>
      </c>
      <c r="R110" s="38">
        <f t="shared" si="21"/>
        <v>4.7148644027373027E-3</v>
      </c>
      <c r="S110" s="35"/>
      <c r="T110" s="37">
        <v>2108473.1349280002</v>
      </c>
      <c r="U110" s="37">
        <f t="shared" si="22"/>
        <v>9941.1649279999547</v>
      </c>
      <c r="V110" s="38">
        <f t="shared" si="23"/>
        <v>4.7148644027373027E-3</v>
      </c>
      <c r="W110" s="35"/>
      <c r="X110" s="37">
        <v>2115450</v>
      </c>
      <c r="Y110" s="37">
        <f t="shared" si="24"/>
        <v>16918.029999999795</v>
      </c>
      <c r="Z110" s="38">
        <f t="shared" si="25"/>
        <v>7.9973669904747427E-3</v>
      </c>
      <c r="AA110" s="35"/>
      <c r="AB110" s="37">
        <v>2115450</v>
      </c>
      <c r="AC110" s="37">
        <f t="shared" si="26"/>
        <v>16918.029999999795</v>
      </c>
      <c r="AD110" s="38">
        <f t="shared" si="27"/>
        <v>7.9973669904747427E-3</v>
      </c>
      <c r="AE110" s="35"/>
      <c r="AF110" s="37">
        <v>2177150</v>
      </c>
      <c r="AG110" s="37">
        <f t="shared" si="28"/>
        <v>78618.029999999795</v>
      </c>
      <c r="AH110" s="38">
        <f t="shared" si="29"/>
        <v>3.6110525227935508E-2</v>
      </c>
      <c r="AI110" s="35"/>
      <c r="AJ110" s="37">
        <v>2177150</v>
      </c>
      <c r="AK110" s="37">
        <f t="shared" si="30"/>
        <v>78618.029999999795</v>
      </c>
      <c r="AL110" s="38">
        <f t="shared" si="31"/>
        <v>3.6110525227935508E-2</v>
      </c>
      <c r="AM110" s="35"/>
    </row>
    <row r="111" spans="1:39" x14ac:dyDescent="0.25">
      <c r="A111" s="34">
        <v>8912678</v>
      </c>
      <c r="B111" s="34" t="s">
        <v>21</v>
      </c>
      <c r="C111" s="34">
        <v>8912678</v>
      </c>
      <c r="D111" s="34" t="s">
        <v>105</v>
      </c>
      <c r="F111" s="37">
        <v>1458732.1765022094</v>
      </c>
      <c r="G111" s="35"/>
      <c r="H111" s="37">
        <v>1462103.2616912499</v>
      </c>
      <c r="I111" s="37">
        <f t="shared" si="16"/>
        <v>3371.0851890405174</v>
      </c>
      <c r="J111" s="38">
        <f t="shared" si="17"/>
        <v>2.3056409744555951E-3</v>
      </c>
      <c r="K111" s="35"/>
      <c r="L111" s="37">
        <v>1462103.2616912497</v>
      </c>
      <c r="M111" s="37">
        <f t="shared" si="18"/>
        <v>3371.0851890402846</v>
      </c>
      <c r="N111" s="38">
        <f t="shared" si="19"/>
        <v>2.3056409744554363E-3</v>
      </c>
      <c r="O111" s="35"/>
      <c r="P111" s="37">
        <v>1465474.3468824998</v>
      </c>
      <c r="Q111" s="37">
        <f t="shared" si="20"/>
        <v>6742.1703802903648</v>
      </c>
      <c r="R111" s="38">
        <f t="shared" si="21"/>
        <v>4.6006744469003968E-3</v>
      </c>
      <c r="S111" s="35"/>
      <c r="T111" s="37">
        <v>1465474.3468824998</v>
      </c>
      <c r="U111" s="37">
        <f t="shared" si="22"/>
        <v>6742.1703802903648</v>
      </c>
      <c r="V111" s="38">
        <f t="shared" si="23"/>
        <v>4.6006744469003968E-3</v>
      </c>
      <c r="W111" s="35"/>
      <c r="X111" s="37">
        <v>1462103.2616912499</v>
      </c>
      <c r="Y111" s="37">
        <f t="shared" si="24"/>
        <v>3371.0851890405174</v>
      </c>
      <c r="Z111" s="38">
        <f t="shared" si="25"/>
        <v>2.3056409744555951E-3</v>
      </c>
      <c r="AA111" s="35"/>
      <c r="AB111" s="37">
        <v>1462103.2616912497</v>
      </c>
      <c r="AC111" s="37">
        <f t="shared" si="26"/>
        <v>3371.0851890402846</v>
      </c>
      <c r="AD111" s="38">
        <f t="shared" si="27"/>
        <v>2.3056409744554363E-3</v>
      </c>
      <c r="AE111" s="35"/>
      <c r="AF111" s="37">
        <v>1462103.2616912499</v>
      </c>
      <c r="AG111" s="37">
        <f t="shared" si="28"/>
        <v>3371.0851890405174</v>
      </c>
      <c r="AH111" s="38">
        <f t="shared" si="29"/>
        <v>2.3056409744555951E-3</v>
      </c>
      <c r="AI111" s="35"/>
      <c r="AJ111" s="37">
        <v>1462103.2616912497</v>
      </c>
      <c r="AK111" s="37">
        <f t="shared" si="30"/>
        <v>3371.0851890402846</v>
      </c>
      <c r="AL111" s="38">
        <f t="shared" si="31"/>
        <v>2.3056409744554363E-3</v>
      </c>
      <c r="AM111" s="35"/>
    </row>
    <row r="112" spans="1:39" x14ac:dyDescent="0.25">
      <c r="A112" s="34">
        <v>8912679</v>
      </c>
      <c r="B112" s="34" t="s">
        <v>170</v>
      </c>
      <c r="C112" s="34">
        <v>8912679</v>
      </c>
      <c r="D112" s="34" t="s">
        <v>105</v>
      </c>
      <c r="F112" s="37">
        <v>415528.87127038918</v>
      </c>
      <c r="G112" s="35"/>
      <c r="H112" s="37">
        <v>416291.94822825002</v>
      </c>
      <c r="I112" s="37">
        <f t="shared" si="16"/>
        <v>763.07695786084514</v>
      </c>
      <c r="J112" s="38">
        <f t="shared" si="17"/>
        <v>1.8330331900689447E-3</v>
      </c>
      <c r="K112" s="35"/>
      <c r="L112" s="37">
        <v>416291.94822825002</v>
      </c>
      <c r="M112" s="37">
        <f t="shared" si="18"/>
        <v>763.07695786084514</v>
      </c>
      <c r="N112" s="38">
        <f t="shared" si="19"/>
        <v>1.8330331900689447E-3</v>
      </c>
      <c r="O112" s="35"/>
      <c r="P112" s="37">
        <v>417055.02515649999</v>
      </c>
      <c r="Q112" s="37">
        <f t="shared" si="20"/>
        <v>1526.1538861108129</v>
      </c>
      <c r="R112" s="38">
        <f t="shared" si="21"/>
        <v>3.659358583530131E-3</v>
      </c>
      <c r="S112" s="35"/>
      <c r="T112" s="37">
        <v>417055.02515650005</v>
      </c>
      <c r="U112" s="37">
        <f t="shared" si="22"/>
        <v>1526.1538861108711</v>
      </c>
      <c r="V112" s="38">
        <f t="shared" si="23"/>
        <v>3.6593585835302698E-3</v>
      </c>
      <c r="W112" s="35"/>
      <c r="X112" s="37">
        <v>416291.94822825002</v>
      </c>
      <c r="Y112" s="37">
        <f t="shared" si="24"/>
        <v>763.07695786084514</v>
      </c>
      <c r="Z112" s="38">
        <f t="shared" si="25"/>
        <v>1.8330331900689447E-3</v>
      </c>
      <c r="AA112" s="35"/>
      <c r="AB112" s="37">
        <v>416291.94822825002</v>
      </c>
      <c r="AC112" s="37">
        <f t="shared" si="26"/>
        <v>763.07695786084514</v>
      </c>
      <c r="AD112" s="38">
        <f t="shared" si="27"/>
        <v>1.8330331900689447E-3</v>
      </c>
      <c r="AE112" s="35"/>
      <c r="AF112" s="37">
        <v>416291.94822825002</v>
      </c>
      <c r="AG112" s="37">
        <f t="shared" si="28"/>
        <v>763.07695786084514</v>
      </c>
      <c r="AH112" s="38">
        <f t="shared" si="29"/>
        <v>1.8330331900689447E-3</v>
      </c>
      <c r="AI112" s="35"/>
      <c r="AJ112" s="37">
        <v>416291.94822825002</v>
      </c>
      <c r="AK112" s="37">
        <f t="shared" si="30"/>
        <v>763.07695786084514</v>
      </c>
      <c r="AL112" s="38">
        <f t="shared" si="31"/>
        <v>1.8330331900689447E-3</v>
      </c>
      <c r="AM112" s="35"/>
    </row>
    <row r="113" spans="1:39" x14ac:dyDescent="0.25">
      <c r="A113" s="34">
        <v>8912685</v>
      </c>
      <c r="B113" s="34" t="s">
        <v>227</v>
      </c>
      <c r="C113" s="34">
        <v>8912685</v>
      </c>
      <c r="D113" s="34" t="s">
        <v>105</v>
      </c>
      <c r="F113" s="37">
        <v>838505.93863013922</v>
      </c>
      <c r="G113" s="35"/>
      <c r="H113" s="37">
        <v>840326.45819649997</v>
      </c>
      <c r="I113" s="37">
        <f t="shared" si="16"/>
        <v>1820.5195663607446</v>
      </c>
      <c r="J113" s="38">
        <f t="shared" si="17"/>
        <v>2.1664432300131605E-3</v>
      </c>
      <c r="K113" s="35"/>
      <c r="L113" s="37">
        <v>840326.45819649997</v>
      </c>
      <c r="M113" s="37">
        <f t="shared" si="18"/>
        <v>1820.5195663607446</v>
      </c>
      <c r="N113" s="38">
        <f t="shared" si="19"/>
        <v>2.1664432300131605E-3</v>
      </c>
      <c r="O113" s="35"/>
      <c r="P113" s="37">
        <v>842146.97779299994</v>
      </c>
      <c r="Q113" s="37">
        <f t="shared" si="20"/>
        <v>3641.0391628607176</v>
      </c>
      <c r="R113" s="38">
        <f t="shared" si="21"/>
        <v>4.3235198354599881E-3</v>
      </c>
      <c r="S113" s="35"/>
      <c r="T113" s="37">
        <v>842146.97779299994</v>
      </c>
      <c r="U113" s="37">
        <f t="shared" si="22"/>
        <v>3641.0391628607176</v>
      </c>
      <c r="V113" s="38">
        <f t="shared" si="23"/>
        <v>4.3235198354599881E-3</v>
      </c>
      <c r="W113" s="35"/>
      <c r="X113" s="37">
        <v>840326.45819649997</v>
      </c>
      <c r="Y113" s="37">
        <f t="shared" si="24"/>
        <v>1820.5195663607446</v>
      </c>
      <c r="Z113" s="38">
        <f t="shared" si="25"/>
        <v>2.1664432300131605E-3</v>
      </c>
      <c r="AA113" s="35"/>
      <c r="AB113" s="37">
        <v>840326.45819649997</v>
      </c>
      <c r="AC113" s="37">
        <f t="shared" si="26"/>
        <v>1820.5195663607446</v>
      </c>
      <c r="AD113" s="38">
        <f t="shared" si="27"/>
        <v>2.1664432300131605E-3</v>
      </c>
      <c r="AE113" s="35"/>
      <c r="AF113" s="37">
        <v>840326.45819649997</v>
      </c>
      <c r="AG113" s="37">
        <f t="shared" si="28"/>
        <v>1820.5195663607446</v>
      </c>
      <c r="AH113" s="38">
        <f t="shared" si="29"/>
        <v>2.1664432300131605E-3</v>
      </c>
      <c r="AI113" s="35"/>
      <c r="AJ113" s="37">
        <v>840326.45819649997</v>
      </c>
      <c r="AK113" s="37">
        <f t="shared" si="30"/>
        <v>1820.5195663607446</v>
      </c>
      <c r="AL113" s="38">
        <f t="shared" si="31"/>
        <v>2.1664432300131605E-3</v>
      </c>
      <c r="AM113" s="35"/>
    </row>
    <row r="114" spans="1:39" x14ac:dyDescent="0.25">
      <c r="A114" s="34">
        <v>8912692</v>
      </c>
      <c r="B114" s="34" t="s">
        <v>314</v>
      </c>
      <c r="C114" s="34">
        <v>8912692</v>
      </c>
      <c r="D114" s="34" t="s">
        <v>105</v>
      </c>
      <c r="F114" s="37">
        <v>685471.1633647253</v>
      </c>
      <c r="G114" s="35"/>
      <c r="H114" s="37">
        <v>686909.0960585</v>
      </c>
      <c r="I114" s="37">
        <f t="shared" si="16"/>
        <v>1437.9326937746955</v>
      </c>
      <c r="J114" s="38">
        <f t="shared" si="17"/>
        <v>2.0933376803795234E-3</v>
      </c>
      <c r="K114" s="35"/>
      <c r="L114" s="37">
        <v>686909.09605849988</v>
      </c>
      <c r="M114" s="37">
        <f t="shared" si="18"/>
        <v>1437.9326937745791</v>
      </c>
      <c r="N114" s="38">
        <f t="shared" si="19"/>
        <v>2.0933376803793542E-3</v>
      </c>
      <c r="O114" s="35"/>
      <c r="P114" s="37">
        <v>688347.02871699992</v>
      </c>
      <c r="Q114" s="37">
        <f t="shared" si="20"/>
        <v>2875.8653522746172</v>
      </c>
      <c r="R114" s="38">
        <f t="shared" si="21"/>
        <v>4.1779294923883102E-3</v>
      </c>
      <c r="S114" s="35"/>
      <c r="T114" s="37">
        <v>688347.02871699992</v>
      </c>
      <c r="U114" s="37">
        <f t="shared" si="22"/>
        <v>2875.8653522746172</v>
      </c>
      <c r="V114" s="38">
        <f t="shared" si="23"/>
        <v>4.1779294923883102E-3</v>
      </c>
      <c r="W114" s="35"/>
      <c r="X114" s="37">
        <v>686909.0960585</v>
      </c>
      <c r="Y114" s="37">
        <f t="shared" si="24"/>
        <v>1437.9326937746955</v>
      </c>
      <c r="Z114" s="38">
        <f t="shared" si="25"/>
        <v>2.0933376803795234E-3</v>
      </c>
      <c r="AA114" s="35"/>
      <c r="AB114" s="37">
        <v>686909.09605849988</v>
      </c>
      <c r="AC114" s="37">
        <f t="shared" si="26"/>
        <v>1437.9326937745791</v>
      </c>
      <c r="AD114" s="38">
        <f t="shared" si="27"/>
        <v>2.0933376803793542E-3</v>
      </c>
      <c r="AE114" s="35"/>
      <c r="AF114" s="37">
        <v>686909.0960585</v>
      </c>
      <c r="AG114" s="37">
        <f t="shared" si="28"/>
        <v>1437.9326937746955</v>
      </c>
      <c r="AH114" s="38">
        <f t="shared" si="29"/>
        <v>2.0933376803795234E-3</v>
      </c>
      <c r="AI114" s="35"/>
      <c r="AJ114" s="37">
        <v>686909.09605849988</v>
      </c>
      <c r="AK114" s="37">
        <f t="shared" si="30"/>
        <v>1437.9326937745791</v>
      </c>
      <c r="AL114" s="38">
        <f t="shared" si="31"/>
        <v>2.0933376803793542E-3</v>
      </c>
      <c r="AM114" s="35"/>
    </row>
    <row r="115" spans="1:39" x14ac:dyDescent="0.25">
      <c r="A115" s="34">
        <v>8912693</v>
      </c>
      <c r="B115" s="34" t="s">
        <v>22</v>
      </c>
      <c r="C115" s="34">
        <v>8912693</v>
      </c>
      <c r="D115" s="34" t="s">
        <v>105</v>
      </c>
      <c r="F115" s="37">
        <v>1710368.7887258925</v>
      </c>
      <c r="G115" s="35"/>
      <c r="H115" s="37">
        <v>1714368.96542175</v>
      </c>
      <c r="I115" s="37">
        <f t="shared" si="16"/>
        <v>4000.1766958574299</v>
      </c>
      <c r="J115" s="38">
        <f t="shared" si="17"/>
        <v>2.3333230923678972E-3</v>
      </c>
      <c r="K115" s="35"/>
      <c r="L115" s="37">
        <v>1714368.96542175</v>
      </c>
      <c r="M115" s="37">
        <f t="shared" si="18"/>
        <v>4000.1766958574299</v>
      </c>
      <c r="N115" s="38">
        <f t="shared" si="19"/>
        <v>2.3333230923678972E-3</v>
      </c>
      <c r="O115" s="35"/>
      <c r="P115" s="37">
        <v>1718369.1421435</v>
      </c>
      <c r="Q115" s="37">
        <f t="shared" si="20"/>
        <v>8000.35341760749</v>
      </c>
      <c r="R115" s="38">
        <f t="shared" si="21"/>
        <v>4.6557827543549923E-3</v>
      </c>
      <c r="S115" s="35"/>
      <c r="T115" s="37">
        <v>1718369.1421434998</v>
      </c>
      <c r="U115" s="37">
        <f t="shared" si="22"/>
        <v>8000.3534176072571</v>
      </c>
      <c r="V115" s="38">
        <f t="shared" si="23"/>
        <v>4.6557827543548579E-3</v>
      </c>
      <c r="W115" s="35"/>
      <c r="X115" s="37">
        <v>1714368.9654217502</v>
      </c>
      <c r="Y115" s="37">
        <f t="shared" si="24"/>
        <v>4000.1766958576627</v>
      </c>
      <c r="Z115" s="38">
        <f t="shared" si="25"/>
        <v>2.3333230923680325E-3</v>
      </c>
      <c r="AA115" s="35"/>
      <c r="AB115" s="37">
        <v>1714368.9654217502</v>
      </c>
      <c r="AC115" s="37">
        <f t="shared" si="26"/>
        <v>4000.1766958576627</v>
      </c>
      <c r="AD115" s="38">
        <f t="shared" si="27"/>
        <v>2.3333230923680325E-3</v>
      </c>
      <c r="AE115" s="35"/>
      <c r="AF115" s="37">
        <v>1750000</v>
      </c>
      <c r="AG115" s="37">
        <f t="shared" si="28"/>
        <v>39631.211274107452</v>
      </c>
      <c r="AH115" s="38">
        <f t="shared" si="29"/>
        <v>2.2646406442347115E-2</v>
      </c>
      <c r="AI115" s="35"/>
      <c r="AJ115" s="37">
        <v>1750000</v>
      </c>
      <c r="AK115" s="37">
        <f t="shared" si="30"/>
        <v>39631.211274107452</v>
      </c>
      <c r="AL115" s="38">
        <f t="shared" si="31"/>
        <v>2.2646406442347115E-2</v>
      </c>
      <c r="AM115" s="35"/>
    </row>
    <row r="116" spans="1:39" x14ac:dyDescent="0.25">
      <c r="A116" s="34">
        <v>8912699</v>
      </c>
      <c r="B116" s="34" t="s">
        <v>74</v>
      </c>
      <c r="C116" s="34">
        <v>8912699</v>
      </c>
      <c r="D116" s="34" t="s">
        <v>105</v>
      </c>
      <c r="F116" s="37">
        <v>1206487.9437841168</v>
      </c>
      <c r="G116" s="35"/>
      <c r="H116" s="37">
        <v>1209228.4184095</v>
      </c>
      <c r="I116" s="37">
        <f t="shared" si="16"/>
        <v>2740.4746253832709</v>
      </c>
      <c r="J116" s="38">
        <f t="shared" si="17"/>
        <v>2.266300215626607E-3</v>
      </c>
      <c r="K116" s="35"/>
      <c r="L116" s="37">
        <v>1209228.4184095</v>
      </c>
      <c r="M116" s="37">
        <f t="shared" si="18"/>
        <v>2740.4746253832709</v>
      </c>
      <c r="N116" s="38">
        <f t="shared" si="19"/>
        <v>2.266300215626607E-3</v>
      </c>
      <c r="O116" s="35"/>
      <c r="P116" s="37">
        <v>1211968.8930190001</v>
      </c>
      <c r="Q116" s="37">
        <f t="shared" si="20"/>
        <v>5480.949234883301</v>
      </c>
      <c r="R116" s="38">
        <f t="shared" si="21"/>
        <v>4.5223514121969927E-3</v>
      </c>
      <c r="S116" s="35"/>
      <c r="T116" s="37">
        <v>1211968.8930190001</v>
      </c>
      <c r="U116" s="37">
        <f t="shared" si="22"/>
        <v>5480.949234883301</v>
      </c>
      <c r="V116" s="38">
        <f t="shared" si="23"/>
        <v>4.5223514121969927E-3</v>
      </c>
      <c r="W116" s="35"/>
      <c r="X116" s="37">
        <v>1209228.4184095</v>
      </c>
      <c r="Y116" s="37">
        <f t="shared" si="24"/>
        <v>2740.4746253832709</v>
      </c>
      <c r="Z116" s="38">
        <f t="shared" si="25"/>
        <v>2.266300215626607E-3</v>
      </c>
      <c r="AA116" s="35"/>
      <c r="AB116" s="37">
        <v>1209228.4184095</v>
      </c>
      <c r="AC116" s="37">
        <f t="shared" si="26"/>
        <v>2740.4746253832709</v>
      </c>
      <c r="AD116" s="38">
        <f t="shared" si="27"/>
        <v>2.266300215626607E-3</v>
      </c>
      <c r="AE116" s="35"/>
      <c r="AF116" s="37">
        <v>1211000</v>
      </c>
      <c r="AG116" s="37">
        <f t="shared" si="28"/>
        <v>4512.0562158832327</v>
      </c>
      <c r="AH116" s="38">
        <f t="shared" si="29"/>
        <v>3.7258928289704645E-3</v>
      </c>
      <c r="AI116" s="35"/>
      <c r="AJ116" s="37">
        <v>1211000</v>
      </c>
      <c r="AK116" s="37">
        <f t="shared" si="30"/>
        <v>4512.0562158832327</v>
      </c>
      <c r="AL116" s="38">
        <f t="shared" si="31"/>
        <v>3.7258928289704645E-3</v>
      </c>
      <c r="AM116" s="35"/>
    </row>
    <row r="117" spans="1:39" x14ac:dyDescent="0.25">
      <c r="A117" s="34">
        <v>8912700</v>
      </c>
      <c r="B117" s="34" t="s">
        <v>228</v>
      </c>
      <c r="C117" s="34">
        <v>8912700</v>
      </c>
      <c r="D117" s="34" t="s">
        <v>105</v>
      </c>
      <c r="F117" s="37">
        <v>617502.69848209876</v>
      </c>
      <c r="G117" s="35"/>
      <c r="H117" s="37">
        <v>618770.70999624999</v>
      </c>
      <c r="I117" s="37">
        <f t="shared" si="16"/>
        <v>1268.011514151236</v>
      </c>
      <c r="J117" s="38">
        <f t="shared" si="17"/>
        <v>2.0492429484241757E-3</v>
      </c>
      <c r="K117" s="35"/>
      <c r="L117" s="37">
        <v>618770.70999624999</v>
      </c>
      <c r="M117" s="37">
        <f t="shared" si="18"/>
        <v>1268.011514151236</v>
      </c>
      <c r="N117" s="38">
        <f t="shared" si="19"/>
        <v>2.0492429484241757E-3</v>
      </c>
      <c r="O117" s="35"/>
      <c r="P117" s="37">
        <v>620038.72149249993</v>
      </c>
      <c r="Q117" s="37">
        <f t="shared" si="20"/>
        <v>2536.0230104011716</v>
      </c>
      <c r="R117" s="38">
        <f t="shared" si="21"/>
        <v>4.0901042507421013E-3</v>
      </c>
      <c r="S117" s="35"/>
      <c r="T117" s="37">
        <v>620038.72149249993</v>
      </c>
      <c r="U117" s="37">
        <f t="shared" si="22"/>
        <v>2536.0230104011716</v>
      </c>
      <c r="V117" s="38">
        <f t="shared" si="23"/>
        <v>4.0901042507421013E-3</v>
      </c>
      <c r="W117" s="35"/>
      <c r="X117" s="37">
        <v>618770.70999624999</v>
      </c>
      <c r="Y117" s="37">
        <f t="shared" si="24"/>
        <v>1268.011514151236</v>
      </c>
      <c r="Z117" s="38">
        <f t="shared" si="25"/>
        <v>2.0492429484241757E-3</v>
      </c>
      <c r="AA117" s="35"/>
      <c r="AB117" s="37">
        <v>618770.70999624999</v>
      </c>
      <c r="AC117" s="37">
        <f t="shared" si="26"/>
        <v>1268.011514151236</v>
      </c>
      <c r="AD117" s="38">
        <f t="shared" si="27"/>
        <v>2.0492429484241757E-3</v>
      </c>
      <c r="AE117" s="35"/>
      <c r="AF117" s="37">
        <v>618770.70999624999</v>
      </c>
      <c r="AG117" s="37">
        <f t="shared" si="28"/>
        <v>1268.011514151236</v>
      </c>
      <c r="AH117" s="38">
        <f t="shared" si="29"/>
        <v>2.0492429484241757E-3</v>
      </c>
      <c r="AI117" s="35"/>
      <c r="AJ117" s="37">
        <v>618770.70999624999</v>
      </c>
      <c r="AK117" s="37">
        <f t="shared" si="30"/>
        <v>1268.011514151236</v>
      </c>
      <c r="AL117" s="38">
        <f t="shared" si="31"/>
        <v>2.0492429484241757E-3</v>
      </c>
      <c r="AM117" s="35"/>
    </row>
    <row r="118" spans="1:39" x14ac:dyDescent="0.25">
      <c r="A118" s="34">
        <v>8912704</v>
      </c>
      <c r="B118" s="34" t="s">
        <v>171</v>
      </c>
      <c r="C118" s="34">
        <v>8912704</v>
      </c>
      <c r="D118" s="34" t="s">
        <v>105</v>
      </c>
      <c r="F118" s="37">
        <v>839680.55654268211</v>
      </c>
      <c r="G118" s="35"/>
      <c r="H118" s="37">
        <v>841504.01264124992</v>
      </c>
      <c r="I118" s="37">
        <f t="shared" si="16"/>
        <v>1823.4560985678108</v>
      </c>
      <c r="J118" s="38">
        <f t="shared" si="17"/>
        <v>2.1669012520148098E-3</v>
      </c>
      <c r="K118" s="35"/>
      <c r="L118" s="37">
        <v>841504.01264124992</v>
      </c>
      <c r="M118" s="37">
        <f t="shared" si="18"/>
        <v>1823.4560985678108</v>
      </c>
      <c r="N118" s="38">
        <f t="shared" si="19"/>
        <v>2.1669012520148098E-3</v>
      </c>
      <c r="O118" s="35"/>
      <c r="P118" s="37">
        <v>843327.4687824999</v>
      </c>
      <c r="Q118" s="37">
        <f t="shared" si="20"/>
        <v>3646.912239817786</v>
      </c>
      <c r="R118" s="38">
        <f t="shared" si="21"/>
        <v>4.3244319375518297E-3</v>
      </c>
      <c r="S118" s="35"/>
      <c r="T118" s="37">
        <v>843327.4687824999</v>
      </c>
      <c r="U118" s="37">
        <f t="shared" si="22"/>
        <v>3646.912239817786</v>
      </c>
      <c r="V118" s="38">
        <f t="shared" si="23"/>
        <v>4.3244319375518297E-3</v>
      </c>
      <c r="W118" s="35"/>
      <c r="X118" s="37">
        <v>841504.01264124992</v>
      </c>
      <c r="Y118" s="37">
        <f t="shared" si="24"/>
        <v>1823.4560985678108</v>
      </c>
      <c r="Z118" s="38">
        <f t="shared" si="25"/>
        <v>2.1669012520148098E-3</v>
      </c>
      <c r="AA118" s="35"/>
      <c r="AB118" s="37">
        <v>841504.01264124992</v>
      </c>
      <c r="AC118" s="37">
        <f t="shared" si="26"/>
        <v>1823.4560985678108</v>
      </c>
      <c r="AD118" s="38">
        <f t="shared" si="27"/>
        <v>2.1669012520148098E-3</v>
      </c>
      <c r="AE118" s="35"/>
      <c r="AF118" s="37">
        <v>841504.01264124992</v>
      </c>
      <c r="AG118" s="37">
        <f t="shared" si="28"/>
        <v>1823.4560985678108</v>
      </c>
      <c r="AH118" s="38">
        <f t="shared" si="29"/>
        <v>2.1669012520148098E-3</v>
      </c>
      <c r="AI118" s="35"/>
      <c r="AJ118" s="37">
        <v>841504.01264124992</v>
      </c>
      <c r="AK118" s="37">
        <f t="shared" si="30"/>
        <v>1823.4560985678108</v>
      </c>
      <c r="AL118" s="38">
        <f t="shared" si="31"/>
        <v>2.1669012520148098E-3</v>
      </c>
      <c r="AM118" s="35"/>
    </row>
    <row r="119" spans="1:39" x14ac:dyDescent="0.25">
      <c r="A119" s="34">
        <v>8912705</v>
      </c>
      <c r="B119" s="34" t="s">
        <v>229</v>
      </c>
      <c r="C119" s="34">
        <v>8912705</v>
      </c>
      <c r="D119" s="34" t="s">
        <v>105</v>
      </c>
      <c r="F119" s="37">
        <v>629704.62859179371</v>
      </c>
      <c r="G119" s="35"/>
      <c r="H119" s="37">
        <v>631003.1449215</v>
      </c>
      <c r="I119" s="37">
        <f t="shared" si="16"/>
        <v>1298.5163297062973</v>
      </c>
      <c r="J119" s="38">
        <f t="shared" si="17"/>
        <v>2.0578603136246483E-3</v>
      </c>
      <c r="K119" s="35"/>
      <c r="L119" s="37">
        <v>631003.1449215</v>
      </c>
      <c r="M119" s="37">
        <f t="shared" si="18"/>
        <v>1298.5163297062973</v>
      </c>
      <c r="N119" s="38">
        <f t="shared" si="19"/>
        <v>2.0578603136246483E-3</v>
      </c>
      <c r="O119" s="35"/>
      <c r="P119" s="37">
        <v>632301.66124300007</v>
      </c>
      <c r="Q119" s="37">
        <f t="shared" si="20"/>
        <v>2597.0326512063621</v>
      </c>
      <c r="R119" s="38">
        <f t="shared" si="21"/>
        <v>4.1072684295989786E-3</v>
      </c>
      <c r="S119" s="35"/>
      <c r="T119" s="37">
        <v>632301.66124300007</v>
      </c>
      <c r="U119" s="37">
        <f t="shared" si="22"/>
        <v>2597.0326512063621</v>
      </c>
      <c r="V119" s="38">
        <f t="shared" si="23"/>
        <v>4.1072684295989786E-3</v>
      </c>
      <c r="W119" s="35"/>
      <c r="X119" s="37">
        <v>631003.1449215</v>
      </c>
      <c r="Y119" s="37">
        <f t="shared" si="24"/>
        <v>1298.5163297062973</v>
      </c>
      <c r="Z119" s="38">
        <f t="shared" si="25"/>
        <v>2.0578603136246483E-3</v>
      </c>
      <c r="AA119" s="35"/>
      <c r="AB119" s="37">
        <v>631003.1449215</v>
      </c>
      <c r="AC119" s="37">
        <f t="shared" si="26"/>
        <v>1298.5163297062973</v>
      </c>
      <c r="AD119" s="38">
        <f t="shared" si="27"/>
        <v>2.0578603136246483E-3</v>
      </c>
      <c r="AE119" s="35"/>
      <c r="AF119" s="37">
        <v>631003.1449215</v>
      </c>
      <c r="AG119" s="37">
        <f t="shared" si="28"/>
        <v>1298.5163297062973</v>
      </c>
      <c r="AH119" s="38">
        <f t="shared" si="29"/>
        <v>2.0578603136246483E-3</v>
      </c>
      <c r="AI119" s="35"/>
      <c r="AJ119" s="37">
        <v>631003.1449215</v>
      </c>
      <c r="AK119" s="37">
        <f t="shared" si="30"/>
        <v>1298.5163297062973</v>
      </c>
      <c r="AL119" s="38">
        <f t="shared" si="31"/>
        <v>2.0578603136246483E-3</v>
      </c>
      <c r="AM119" s="35"/>
    </row>
    <row r="120" spans="1:39" x14ac:dyDescent="0.25">
      <c r="A120" s="34">
        <v>8912718</v>
      </c>
      <c r="B120" s="34" t="s">
        <v>172</v>
      </c>
      <c r="C120" s="34">
        <v>8912718</v>
      </c>
      <c r="D120" s="34" t="s">
        <v>105</v>
      </c>
      <c r="F120" s="37">
        <v>672560.31105391693</v>
      </c>
      <c r="G120" s="35"/>
      <c r="H120" s="37">
        <v>673965.96662775008</v>
      </c>
      <c r="I120" s="37">
        <f t="shared" si="16"/>
        <v>1405.6555738331517</v>
      </c>
      <c r="J120" s="38">
        <f t="shared" si="17"/>
        <v>2.0856477083946493E-3</v>
      </c>
      <c r="K120" s="35"/>
      <c r="L120" s="37">
        <v>673965.96662775008</v>
      </c>
      <c r="M120" s="37">
        <f t="shared" si="18"/>
        <v>1405.6555738331517</v>
      </c>
      <c r="N120" s="38">
        <f t="shared" si="19"/>
        <v>2.0856477083946493E-3</v>
      </c>
      <c r="O120" s="35"/>
      <c r="P120" s="37">
        <v>675371.62215550011</v>
      </c>
      <c r="Q120" s="37">
        <f t="shared" si="20"/>
        <v>2811.3111015831819</v>
      </c>
      <c r="R120" s="38">
        <f t="shared" si="21"/>
        <v>4.1626136031754904E-3</v>
      </c>
      <c r="S120" s="35"/>
      <c r="T120" s="37">
        <v>675371.62215550011</v>
      </c>
      <c r="U120" s="37">
        <f t="shared" si="22"/>
        <v>2811.3111015831819</v>
      </c>
      <c r="V120" s="38">
        <f t="shared" si="23"/>
        <v>4.1626136031754904E-3</v>
      </c>
      <c r="W120" s="35"/>
      <c r="X120" s="37">
        <v>673965.96662775008</v>
      </c>
      <c r="Y120" s="37">
        <f t="shared" si="24"/>
        <v>1405.6555738331517</v>
      </c>
      <c r="Z120" s="38">
        <f t="shared" si="25"/>
        <v>2.0856477083946493E-3</v>
      </c>
      <c r="AA120" s="35"/>
      <c r="AB120" s="37">
        <v>673965.96662775008</v>
      </c>
      <c r="AC120" s="37">
        <f t="shared" si="26"/>
        <v>1405.6555738331517</v>
      </c>
      <c r="AD120" s="38">
        <f t="shared" si="27"/>
        <v>2.0856477083946493E-3</v>
      </c>
      <c r="AE120" s="35"/>
      <c r="AF120" s="37">
        <v>673965.96662775008</v>
      </c>
      <c r="AG120" s="37">
        <f t="shared" si="28"/>
        <v>1405.6555738331517</v>
      </c>
      <c r="AH120" s="38">
        <f t="shared" si="29"/>
        <v>2.0856477083946493E-3</v>
      </c>
      <c r="AI120" s="35"/>
      <c r="AJ120" s="37">
        <v>673965.96662775008</v>
      </c>
      <c r="AK120" s="37">
        <f t="shared" si="30"/>
        <v>1405.6555738331517</v>
      </c>
      <c r="AL120" s="38">
        <f t="shared" si="31"/>
        <v>2.0856477083946493E-3</v>
      </c>
      <c r="AM120" s="35"/>
    </row>
    <row r="121" spans="1:39" x14ac:dyDescent="0.25">
      <c r="A121" s="34">
        <v>8912723</v>
      </c>
      <c r="B121" s="34" t="s">
        <v>75</v>
      </c>
      <c r="C121" s="34">
        <v>8912723</v>
      </c>
      <c r="D121" s="34" t="s">
        <v>105</v>
      </c>
      <c r="F121" s="37">
        <v>751186.4402163421</v>
      </c>
      <c r="G121" s="35"/>
      <c r="H121" s="37">
        <v>752788.6610505</v>
      </c>
      <c r="I121" s="37">
        <f t="shared" si="16"/>
        <v>1602.2208341578953</v>
      </c>
      <c r="J121" s="38">
        <f t="shared" si="17"/>
        <v>2.128380669180154E-3</v>
      </c>
      <c r="K121" s="35"/>
      <c r="L121" s="37">
        <v>752788.6610505</v>
      </c>
      <c r="M121" s="37">
        <f t="shared" si="18"/>
        <v>1602.2208341578953</v>
      </c>
      <c r="N121" s="38">
        <f t="shared" si="19"/>
        <v>2.128380669180154E-3</v>
      </c>
      <c r="O121" s="35"/>
      <c r="P121" s="37">
        <v>754390.88190099993</v>
      </c>
      <c r="Q121" s="37">
        <f t="shared" si="20"/>
        <v>3204.4416846578242</v>
      </c>
      <c r="R121" s="38">
        <f t="shared" si="21"/>
        <v>4.2477205935773079E-3</v>
      </c>
      <c r="S121" s="35"/>
      <c r="T121" s="37">
        <v>754390.88190099993</v>
      </c>
      <c r="U121" s="37">
        <f t="shared" si="22"/>
        <v>3204.4416846578242</v>
      </c>
      <c r="V121" s="38">
        <f t="shared" si="23"/>
        <v>4.2477205935773079E-3</v>
      </c>
      <c r="W121" s="35"/>
      <c r="X121" s="37">
        <v>752788.6610505</v>
      </c>
      <c r="Y121" s="37">
        <f t="shared" si="24"/>
        <v>1602.2208341578953</v>
      </c>
      <c r="Z121" s="38">
        <f t="shared" si="25"/>
        <v>2.128380669180154E-3</v>
      </c>
      <c r="AA121" s="35"/>
      <c r="AB121" s="37">
        <v>752788.6610505</v>
      </c>
      <c r="AC121" s="37">
        <f t="shared" si="26"/>
        <v>1602.2208341578953</v>
      </c>
      <c r="AD121" s="38">
        <f t="shared" si="27"/>
        <v>2.128380669180154E-3</v>
      </c>
      <c r="AE121" s="35"/>
      <c r="AF121" s="37">
        <v>752788.6610505</v>
      </c>
      <c r="AG121" s="37">
        <f t="shared" si="28"/>
        <v>1602.2208341578953</v>
      </c>
      <c r="AH121" s="38">
        <f t="shared" si="29"/>
        <v>2.128380669180154E-3</v>
      </c>
      <c r="AI121" s="35"/>
      <c r="AJ121" s="37">
        <v>752788.6610505</v>
      </c>
      <c r="AK121" s="37">
        <f t="shared" si="30"/>
        <v>1602.2208341578953</v>
      </c>
      <c r="AL121" s="38">
        <f t="shared" si="31"/>
        <v>2.128380669180154E-3</v>
      </c>
      <c r="AM121" s="35"/>
    </row>
    <row r="122" spans="1:39" x14ac:dyDescent="0.25">
      <c r="A122" s="34">
        <v>8912731</v>
      </c>
      <c r="B122" s="34" t="s">
        <v>230</v>
      </c>
      <c r="C122" s="34">
        <v>8912731</v>
      </c>
      <c r="D122" s="34" t="s">
        <v>105</v>
      </c>
      <c r="F122" s="37">
        <v>1343047.1737571151</v>
      </c>
      <c r="G122" s="35"/>
      <c r="H122" s="37">
        <v>1346129.0464845002</v>
      </c>
      <c r="I122" s="37">
        <f t="shared" si="16"/>
        <v>3081.8727273850236</v>
      </c>
      <c r="J122" s="38">
        <f t="shared" si="17"/>
        <v>2.2894333462557146E-3</v>
      </c>
      <c r="K122" s="35"/>
      <c r="L122" s="37">
        <v>1346129.0464845002</v>
      </c>
      <c r="M122" s="37">
        <f t="shared" si="18"/>
        <v>3081.8727273850236</v>
      </c>
      <c r="N122" s="38">
        <f t="shared" si="19"/>
        <v>2.2894333462557146E-3</v>
      </c>
      <c r="O122" s="35"/>
      <c r="P122" s="37">
        <v>1349210.9191690001</v>
      </c>
      <c r="Q122" s="37">
        <f t="shared" si="20"/>
        <v>6163.745411884971</v>
      </c>
      <c r="R122" s="38">
        <f t="shared" si="21"/>
        <v>4.5684075961090779E-3</v>
      </c>
      <c r="S122" s="35"/>
      <c r="T122" s="37">
        <v>1349210.9191690001</v>
      </c>
      <c r="U122" s="37">
        <f t="shared" si="22"/>
        <v>6163.745411884971</v>
      </c>
      <c r="V122" s="38">
        <f t="shared" si="23"/>
        <v>4.5684075961090779E-3</v>
      </c>
      <c r="W122" s="35"/>
      <c r="X122" s="37">
        <v>1346129.0464845002</v>
      </c>
      <c r="Y122" s="37">
        <f t="shared" si="24"/>
        <v>3081.8727273850236</v>
      </c>
      <c r="Z122" s="38">
        <f t="shared" si="25"/>
        <v>2.2894333462557146E-3</v>
      </c>
      <c r="AA122" s="35"/>
      <c r="AB122" s="37">
        <v>1346129.0464845002</v>
      </c>
      <c r="AC122" s="37">
        <f t="shared" si="26"/>
        <v>3081.8727273850236</v>
      </c>
      <c r="AD122" s="38">
        <f t="shared" si="27"/>
        <v>2.2894333462557146E-3</v>
      </c>
      <c r="AE122" s="35"/>
      <c r="AF122" s="37">
        <v>1346129.0464845002</v>
      </c>
      <c r="AG122" s="37">
        <f t="shared" si="28"/>
        <v>3081.8727273850236</v>
      </c>
      <c r="AH122" s="38">
        <f t="shared" si="29"/>
        <v>2.2894333462557146E-3</v>
      </c>
      <c r="AI122" s="35"/>
      <c r="AJ122" s="37">
        <v>1346129.0464845002</v>
      </c>
      <c r="AK122" s="37">
        <f t="shared" si="30"/>
        <v>3081.8727273850236</v>
      </c>
      <c r="AL122" s="38">
        <f t="shared" si="31"/>
        <v>2.2894333462557146E-3</v>
      </c>
      <c r="AM122" s="35"/>
    </row>
    <row r="123" spans="1:39" x14ac:dyDescent="0.25">
      <c r="A123" s="34">
        <v>8912732</v>
      </c>
      <c r="B123" s="34" t="s">
        <v>231</v>
      </c>
      <c r="C123" s="34">
        <v>8912732</v>
      </c>
      <c r="D123" s="34" t="s">
        <v>105</v>
      </c>
      <c r="F123" s="37">
        <v>773396.67086332734</v>
      </c>
      <c r="G123" s="35"/>
      <c r="H123" s="37">
        <v>775054.41732725</v>
      </c>
      <c r="I123" s="37">
        <f t="shared" si="16"/>
        <v>1657.7464639226673</v>
      </c>
      <c r="J123" s="38">
        <f t="shared" si="17"/>
        <v>2.1388775121614716E-3</v>
      </c>
      <c r="K123" s="35"/>
      <c r="L123" s="37">
        <v>775054.41732724989</v>
      </c>
      <c r="M123" s="37">
        <f t="shared" si="18"/>
        <v>1657.7464639225509</v>
      </c>
      <c r="N123" s="38">
        <f t="shared" si="19"/>
        <v>2.1388775121613216E-3</v>
      </c>
      <c r="O123" s="35"/>
      <c r="P123" s="37">
        <v>776712.16375449998</v>
      </c>
      <c r="Q123" s="37">
        <f t="shared" si="20"/>
        <v>3315.4928911726456</v>
      </c>
      <c r="R123" s="38">
        <f t="shared" si="21"/>
        <v>4.2686249113778434E-3</v>
      </c>
      <c r="S123" s="35"/>
      <c r="T123" s="37">
        <v>776712.16375449987</v>
      </c>
      <c r="U123" s="37">
        <f t="shared" si="22"/>
        <v>3315.4928911725292</v>
      </c>
      <c r="V123" s="38">
        <f t="shared" si="23"/>
        <v>4.2686249113776942E-3</v>
      </c>
      <c r="W123" s="35"/>
      <c r="X123" s="37">
        <v>775054.41732725</v>
      </c>
      <c r="Y123" s="37">
        <f t="shared" si="24"/>
        <v>1657.7464639226673</v>
      </c>
      <c r="Z123" s="38">
        <f t="shared" si="25"/>
        <v>2.1388775121614716E-3</v>
      </c>
      <c r="AA123" s="35"/>
      <c r="AB123" s="37">
        <v>775054.41732724989</v>
      </c>
      <c r="AC123" s="37">
        <f t="shared" si="26"/>
        <v>1657.7464639225509</v>
      </c>
      <c r="AD123" s="38">
        <f t="shared" si="27"/>
        <v>2.1388775121613216E-3</v>
      </c>
      <c r="AE123" s="35"/>
      <c r="AF123" s="37">
        <v>775054.41732724989</v>
      </c>
      <c r="AG123" s="37">
        <f t="shared" si="28"/>
        <v>1657.7464639225509</v>
      </c>
      <c r="AH123" s="38">
        <f t="shared" si="29"/>
        <v>2.1388775121613216E-3</v>
      </c>
      <c r="AI123" s="35"/>
      <c r="AJ123" s="37">
        <v>775054.41732724989</v>
      </c>
      <c r="AK123" s="37">
        <f t="shared" si="30"/>
        <v>1657.7464639225509</v>
      </c>
      <c r="AL123" s="38">
        <f t="shared" si="31"/>
        <v>2.1388775121613216E-3</v>
      </c>
      <c r="AM123" s="35"/>
    </row>
    <row r="124" spans="1:39" x14ac:dyDescent="0.25">
      <c r="A124" s="34">
        <v>8912734</v>
      </c>
      <c r="B124" s="34" t="s">
        <v>173</v>
      </c>
      <c r="C124" s="34">
        <v>8912734</v>
      </c>
      <c r="D124" s="34" t="s">
        <v>105</v>
      </c>
      <c r="F124" s="37">
        <v>470757.15591078479</v>
      </c>
      <c r="G124" s="35"/>
      <c r="H124" s="37">
        <v>471658.30353975005</v>
      </c>
      <c r="I124" s="37">
        <f t="shared" si="16"/>
        <v>901.14762896526372</v>
      </c>
      <c r="J124" s="38">
        <f t="shared" si="17"/>
        <v>1.9105942208633617E-3</v>
      </c>
      <c r="K124" s="35"/>
      <c r="L124" s="37">
        <v>471658.30353974999</v>
      </c>
      <c r="M124" s="37">
        <f t="shared" si="18"/>
        <v>901.14762896520551</v>
      </c>
      <c r="N124" s="38">
        <f t="shared" si="19"/>
        <v>1.9105942208632386E-3</v>
      </c>
      <c r="O124" s="35"/>
      <c r="P124" s="37">
        <v>472559.45117950003</v>
      </c>
      <c r="Q124" s="37">
        <f t="shared" si="20"/>
        <v>1802.2952687152429</v>
      </c>
      <c r="R124" s="38">
        <f t="shared" si="21"/>
        <v>3.8139016460611375E-3</v>
      </c>
      <c r="S124" s="35"/>
      <c r="T124" s="37">
        <v>472559.45117950003</v>
      </c>
      <c r="U124" s="37">
        <f t="shared" si="22"/>
        <v>1802.2952687152429</v>
      </c>
      <c r="V124" s="38">
        <f t="shared" si="23"/>
        <v>3.8139016460611375E-3</v>
      </c>
      <c r="W124" s="35"/>
      <c r="X124" s="37">
        <v>471658.30353975005</v>
      </c>
      <c r="Y124" s="37">
        <f t="shared" si="24"/>
        <v>901.14762896526372</v>
      </c>
      <c r="Z124" s="38">
        <f t="shared" si="25"/>
        <v>1.9105942208633617E-3</v>
      </c>
      <c r="AA124" s="35"/>
      <c r="AB124" s="37">
        <v>471658.30353974999</v>
      </c>
      <c r="AC124" s="37">
        <f t="shared" si="26"/>
        <v>901.14762896520551</v>
      </c>
      <c r="AD124" s="38">
        <f t="shared" si="27"/>
        <v>1.9105942208632386E-3</v>
      </c>
      <c r="AE124" s="35"/>
      <c r="AF124" s="37">
        <v>471658.30353975005</v>
      </c>
      <c r="AG124" s="37">
        <f t="shared" si="28"/>
        <v>901.14762896526372</v>
      </c>
      <c r="AH124" s="38">
        <f t="shared" si="29"/>
        <v>1.9105942208633617E-3</v>
      </c>
      <c r="AI124" s="35"/>
      <c r="AJ124" s="37">
        <v>471658.30353974999</v>
      </c>
      <c r="AK124" s="37">
        <f t="shared" si="30"/>
        <v>901.14762896520551</v>
      </c>
      <c r="AL124" s="38">
        <f t="shared" si="31"/>
        <v>1.9105942208632386E-3</v>
      </c>
      <c r="AM124" s="35"/>
    </row>
    <row r="125" spans="1:39" x14ac:dyDescent="0.25">
      <c r="A125" s="34">
        <v>8912737</v>
      </c>
      <c r="B125" s="34" t="s">
        <v>232</v>
      </c>
      <c r="C125" s="34">
        <v>8912737</v>
      </c>
      <c r="D125" s="34" t="s">
        <v>105</v>
      </c>
      <c r="F125" s="37">
        <v>1258795.6805462139</v>
      </c>
      <c r="G125" s="35"/>
      <c r="H125" s="37">
        <v>1261666.9244512499</v>
      </c>
      <c r="I125" s="37">
        <f t="shared" si="16"/>
        <v>2871.2439050360117</v>
      </c>
      <c r="J125" s="38">
        <f t="shared" si="17"/>
        <v>2.2757542814121341E-3</v>
      </c>
      <c r="K125" s="35"/>
      <c r="L125" s="37">
        <v>1261666.9244512499</v>
      </c>
      <c r="M125" s="37">
        <f t="shared" si="18"/>
        <v>2871.2439050360117</v>
      </c>
      <c r="N125" s="38">
        <f t="shared" si="19"/>
        <v>2.2757542814121341E-3</v>
      </c>
      <c r="O125" s="35"/>
      <c r="P125" s="37">
        <v>1264538.1684025</v>
      </c>
      <c r="Q125" s="37">
        <f t="shared" si="20"/>
        <v>5742.4878562861122</v>
      </c>
      <c r="R125" s="38">
        <f t="shared" si="21"/>
        <v>4.5411740031071086E-3</v>
      </c>
      <c r="S125" s="35"/>
      <c r="T125" s="37">
        <v>1264538.1684025</v>
      </c>
      <c r="U125" s="37">
        <f t="shared" si="22"/>
        <v>5742.4878562861122</v>
      </c>
      <c r="V125" s="38">
        <f t="shared" si="23"/>
        <v>4.5411740031071086E-3</v>
      </c>
      <c r="W125" s="35"/>
      <c r="X125" s="37">
        <v>1261666.9244512499</v>
      </c>
      <c r="Y125" s="37">
        <f t="shared" si="24"/>
        <v>2871.2439050360117</v>
      </c>
      <c r="Z125" s="38">
        <f t="shared" si="25"/>
        <v>2.2757542814121341E-3</v>
      </c>
      <c r="AA125" s="35"/>
      <c r="AB125" s="37">
        <v>1261666.9244512499</v>
      </c>
      <c r="AC125" s="37">
        <f t="shared" si="26"/>
        <v>2871.2439050360117</v>
      </c>
      <c r="AD125" s="38">
        <f t="shared" si="27"/>
        <v>2.2757542814121341E-3</v>
      </c>
      <c r="AE125" s="35"/>
      <c r="AF125" s="37">
        <v>1261666.9244512499</v>
      </c>
      <c r="AG125" s="37">
        <f t="shared" si="28"/>
        <v>2871.2439050360117</v>
      </c>
      <c r="AH125" s="38">
        <f t="shared" si="29"/>
        <v>2.2757542814121341E-3</v>
      </c>
      <c r="AI125" s="35"/>
      <c r="AJ125" s="37">
        <v>1261666.9244512499</v>
      </c>
      <c r="AK125" s="37">
        <f t="shared" si="30"/>
        <v>2871.2439050360117</v>
      </c>
      <c r="AL125" s="38">
        <f t="shared" si="31"/>
        <v>2.2757542814121341E-3</v>
      </c>
      <c r="AM125" s="35"/>
    </row>
    <row r="126" spans="1:39" x14ac:dyDescent="0.25">
      <c r="A126" s="34">
        <v>8912741</v>
      </c>
      <c r="B126" s="34" t="s">
        <v>233</v>
      </c>
      <c r="C126" s="34">
        <v>8912741</v>
      </c>
      <c r="D126" s="34" t="s">
        <v>105</v>
      </c>
      <c r="F126" s="37">
        <v>367658.25132524973</v>
      </c>
      <c r="G126" s="35"/>
      <c r="H126" s="37">
        <v>368301.65167825</v>
      </c>
      <c r="I126" s="37">
        <f t="shared" si="16"/>
        <v>643.40035300026648</v>
      </c>
      <c r="J126" s="38">
        <f t="shared" si="17"/>
        <v>1.746938549062886E-3</v>
      </c>
      <c r="K126" s="35"/>
      <c r="L126" s="37">
        <v>368301.65167825</v>
      </c>
      <c r="M126" s="37">
        <f t="shared" si="18"/>
        <v>643.40035300026648</v>
      </c>
      <c r="N126" s="38">
        <f t="shared" si="19"/>
        <v>1.746938549062886E-3</v>
      </c>
      <c r="O126" s="35"/>
      <c r="P126" s="37">
        <v>368945.05205649999</v>
      </c>
      <c r="Q126" s="37">
        <f t="shared" si="20"/>
        <v>1286.8007312502596</v>
      </c>
      <c r="R126" s="38">
        <f t="shared" si="21"/>
        <v>3.4877842217360859E-3</v>
      </c>
      <c r="S126" s="35"/>
      <c r="T126" s="37">
        <v>368945.05205649999</v>
      </c>
      <c r="U126" s="37">
        <f t="shared" si="22"/>
        <v>1286.8007312502596</v>
      </c>
      <c r="V126" s="38">
        <f t="shared" si="23"/>
        <v>3.4877842217360859E-3</v>
      </c>
      <c r="W126" s="35"/>
      <c r="X126" s="37">
        <v>368301.65167825</v>
      </c>
      <c r="Y126" s="37">
        <f t="shared" si="24"/>
        <v>643.40035300026648</v>
      </c>
      <c r="Z126" s="38">
        <f t="shared" si="25"/>
        <v>1.746938549062886E-3</v>
      </c>
      <c r="AA126" s="35"/>
      <c r="AB126" s="37">
        <v>368301.65167825</v>
      </c>
      <c r="AC126" s="37">
        <f t="shared" si="26"/>
        <v>643.40035300026648</v>
      </c>
      <c r="AD126" s="38">
        <f t="shared" si="27"/>
        <v>1.746938549062886E-3</v>
      </c>
      <c r="AE126" s="35"/>
      <c r="AF126" s="37">
        <v>368301.65167825</v>
      </c>
      <c r="AG126" s="37">
        <f t="shared" si="28"/>
        <v>643.40035300026648</v>
      </c>
      <c r="AH126" s="38">
        <f t="shared" si="29"/>
        <v>1.746938549062886E-3</v>
      </c>
      <c r="AI126" s="35"/>
      <c r="AJ126" s="37">
        <v>368301.65167825</v>
      </c>
      <c r="AK126" s="37">
        <f t="shared" si="30"/>
        <v>643.40035300026648</v>
      </c>
      <c r="AL126" s="38">
        <f t="shared" si="31"/>
        <v>1.746938549062886E-3</v>
      </c>
      <c r="AM126" s="35"/>
    </row>
    <row r="127" spans="1:39" x14ac:dyDescent="0.25">
      <c r="A127" s="34">
        <v>8912742</v>
      </c>
      <c r="B127" s="34" t="s">
        <v>174</v>
      </c>
      <c r="C127" s="34">
        <v>8912742</v>
      </c>
      <c r="D127" s="34" t="s">
        <v>105</v>
      </c>
      <c r="F127" s="37">
        <v>395775.71175788069</v>
      </c>
      <c r="G127" s="35"/>
      <c r="H127" s="37">
        <v>396489.40572924999</v>
      </c>
      <c r="I127" s="37">
        <f t="shared" si="16"/>
        <v>713.69397136929911</v>
      </c>
      <c r="J127" s="38">
        <f t="shared" si="17"/>
        <v>1.8000328913117493E-3</v>
      </c>
      <c r="K127" s="35"/>
      <c r="L127" s="37">
        <v>396489.40572924999</v>
      </c>
      <c r="M127" s="37">
        <f t="shared" si="18"/>
        <v>713.69397136929911</v>
      </c>
      <c r="N127" s="38">
        <f t="shared" si="19"/>
        <v>1.8000328913117493E-3</v>
      </c>
      <c r="O127" s="35"/>
      <c r="P127" s="37">
        <v>397203.0997585</v>
      </c>
      <c r="Q127" s="37">
        <f t="shared" si="20"/>
        <v>1427.3880006193067</v>
      </c>
      <c r="R127" s="38">
        <f t="shared" si="21"/>
        <v>3.5935973346813265E-3</v>
      </c>
      <c r="S127" s="35"/>
      <c r="T127" s="37">
        <v>397203.0997585</v>
      </c>
      <c r="U127" s="37">
        <f t="shared" si="22"/>
        <v>1427.3880006193067</v>
      </c>
      <c r="V127" s="38">
        <f t="shared" si="23"/>
        <v>3.5935973346813265E-3</v>
      </c>
      <c r="W127" s="35"/>
      <c r="X127" s="37">
        <v>396489.40572924999</v>
      </c>
      <c r="Y127" s="37">
        <f t="shared" si="24"/>
        <v>713.69397136929911</v>
      </c>
      <c r="Z127" s="38">
        <f t="shared" si="25"/>
        <v>1.8000328913117493E-3</v>
      </c>
      <c r="AA127" s="35"/>
      <c r="AB127" s="37">
        <v>396489.40572924999</v>
      </c>
      <c r="AC127" s="37">
        <f t="shared" si="26"/>
        <v>713.69397136929911</v>
      </c>
      <c r="AD127" s="38">
        <f t="shared" si="27"/>
        <v>1.8000328913117493E-3</v>
      </c>
      <c r="AE127" s="35"/>
      <c r="AF127" s="37">
        <v>396489.40572924999</v>
      </c>
      <c r="AG127" s="37">
        <f t="shared" si="28"/>
        <v>713.69397136929911</v>
      </c>
      <c r="AH127" s="38">
        <f t="shared" si="29"/>
        <v>1.8000328913117493E-3</v>
      </c>
      <c r="AI127" s="35"/>
      <c r="AJ127" s="37">
        <v>396489.40572924999</v>
      </c>
      <c r="AK127" s="37">
        <f t="shared" si="30"/>
        <v>713.69397136929911</v>
      </c>
      <c r="AL127" s="38">
        <f t="shared" si="31"/>
        <v>1.8000328913117493E-3</v>
      </c>
      <c r="AM127" s="35"/>
    </row>
    <row r="128" spans="1:39" x14ac:dyDescent="0.25">
      <c r="A128" s="34">
        <v>8912745</v>
      </c>
      <c r="B128" s="34" t="s">
        <v>175</v>
      </c>
      <c r="C128" s="34">
        <v>8912745</v>
      </c>
      <c r="D128" s="34" t="s">
        <v>105</v>
      </c>
      <c r="F128" s="37">
        <v>431520.35243319575</v>
      </c>
      <c r="G128" s="35"/>
      <c r="H128" s="37">
        <v>432323.40803099994</v>
      </c>
      <c r="I128" s="37">
        <f t="shared" si="16"/>
        <v>803.05559780419571</v>
      </c>
      <c r="J128" s="38">
        <f t="shared" si="17"/>
        <v>1.8575343895017877E-3</v>
      </c>
      <c r="K128" s="35"/>
      <c r="L128" s="37">
        <v>432323.40803099994</v>
      </c>
      <c r="M128" s="37">
        <f t="shared" si="18"/>
        <v>803.05559780419571</v>
      </c>
      <c r="N128" s="38">
        <f t="shared" si="19"/>
        <v>1.8575343895017877E-3</v>
      </c>
      <c r="O128" s="35"/>
      <c r="P128" s="37">
        <v>433126.46366199991</v>
      </c>
      <c r="Q128" s="37">
        <f t="shared" si="20"/>
        <v>1606.1112288041622</v>
      </c>
      <c r="R128" s="38">
        <f t="shared" si="21"/>
        <v>3.7081807821780378E-3</v>
      </c>
      <c r="S128" s="35"/>
      <c r="T128" s="37">
        <v>433126.46366199997</v>
      </c>
      <c r="U128" s="37">
        <f t="shared" si="22"/>
        <v>1606.1112288042204</v>
      </c>
      <c r="V128" s="38">
        <f t="shared" si="23"/>
        <v>3.7081807821781718E-3</v>
      </c>
      <c r="W128" s="35"/>
      <c r="X128" s="37">
        <v>432323.40803099994</v>
      </c>
      <c r="Y128" s="37">
        <f t="shared" si="24"/>
        <v>803.05559780419571</v>
      </c>
      <c r="Z128" s="38">
        <f t="shared" si="25"/>
        <v>1.8575343895017877E-3</v>
      </c>
      <c r="AA128" s="35"/>
      <c r="AB128" s="37">
        <v>432323.40803099994</v>
      </c>
      <c r="AC128" s="37">
        <f t="shared" si="26"/>
        <v>803.05559780419571</v>
      </c>
      <c r="AD128" s="38">
        <f t="shared" si="27"/>
        <v>1.8575343895017877E-3</v>
      </c>
      <c r="AE128" s="35"/>
      <c r="AF128" s="37">
        <v>432323.40803099994</v>
      </c>
      <c r="AG128" s="37">
        <f t="shared" si="28"/>
        <v>803.05559780419571</v>
      </c>
      <c r="AH128" s="38">
        <f t="shared" si="29"/>
        <v>1.8575343895017877E-3</v>
      </c>
      <c r="AI128" s="35"/>
      <c r="AJ128" s="37">
        <v>432323.40803099994</v>
      </c>
      <c r="AK128" s="37">
        <f t="shared" si="30"/>
        <v>803.05559780419571</v>
      </c>
      <c r="AL128" s="38">
        <f t="shared" si="31"/>
        <v>1.8575343895017877E-3</v>
      </c>
      <c r="AM128" s="35"/>
    </row>
    <row r="129" spans="1:39" x14ac:dyDescent="0.25">
      <c r="A129" s="34">
        <v>8912748</v>
      </c>
      <c r="B129" s="34" t="s">
        <v>176</v>
      </c>
      <c r="C129" s="34">
        <v>8912748</v>
      </c>
      <c r="D129" s="34" t="s">
        <v>105</v>
      </c>
      <c r="F129" s="37">
        <v>761979.95096285257</v>
      </c>
      <c r="G129" s="35"/>
      <c r="H129" s="37">
        <v>763609.15562750003</v>
      </c>
      <c r="I129" s="37">
        <f t="shared" si="16"/>
        <v>1629.2046646474628</v>
      </c>
      <c r="J129" s="38">
        <f t="shared" si="17"/>
        <v>2.1335583166347122E-3</v>
      </c>
      <c r="K129" s="35"/>
      <c r="L129" s="37">
        <v>763609.15562750003</v>
      </c>
      <c r="M129" s="37">
        <f t="shared" si="18"/>
        <v>1629.2046646474628</v>
      </c>
      <c r="N129" s="38">
        <f t="shared" si="19"/>
        <v>2.1335583166347122E-3</v>
      </c>
      <c r="O129" s="35"/>
      <c r="P129" s="37">
        <v>765238.36025500007</v>
      </c>
      <c r="Q129" s="37">
        <f t="shared" si="20"/>
        <v>3258.4092921474949</v>
      </c>
      <c r="R129" s="38">
        <f t="shared" si="21"/>
        <v>4.2580318256153502E-3</v>
      </c>
      <c r="S129" s="35"/>
      <c r="T129" s="37">
        <v>765238.36025500007</v>
      </c>
      <c r="U129" s="37">
        <f t="shared" si="22"/>
        <v>3258.4092921474949</v>
      </c>
      <c r="V129" s="38">
        <f t="shared" si="23"/>
        <v>4.2580318256153502E-3</v>
      </c>
      <c r="W129" s="35"/>
      <c r="X129" s="37">
        <v>763609.15562750003</v>
      </c>
      <c r="Y129" s="37">
        <f t="shared" si="24"/>
        <v>1629.2046646474628</v>
      </c>
      <c r="Z129" s="38">
        <f t="shared" si="25"/>
        <v>2.1335583166347122E-3</v>
      </c>
      <c r="AA129" s="35"/>
      <c r="AB129" s="37">
        <v>763609.15562750003</v>
      </c>
      <c r="AC129" s="37">
        <f t="shared" si="26"/>
        <v>1629.2046646474628</v>
      </c>
      <c r="AD129" s="38">
        <f t="shared" si="27"/>
        <v>2.1335583166347122E-3</v>
      </c>
      <c r="AE129" s="35"/>
      <c r="AF129" s="37">
        <v>763609.15562750003</v>
      </c>
      <c r="AG129" s="37">
        <f t="shared" si="28"/>
        <v>1629.2046646474628</v>
      </c>
      <c r="AH129" s="38">
        <f t="shared" si="29"/>
        <v>2.1335583166347122E-3</v>
      </c>
      <c r="AI129" s="35"/>
      <c r="AJ129" s="37">
        <v>763609.15562750003</v>
      </c>
      <c r="AK129" s="37">
        <f t="shared" si="30"/>
        <v>1629.2046646474628</v>
      </c>
      <c r="AL129" s="38">
        <f t="shared" si="31"/>
        <v>2.1335583166347122E-3</v>
      </c>
      <c r="AM129" s="35"/>
    </row>
    <row r="130" spans="1:39" x14ac:dyDescent="0.25">
      <c r="A130" s="34">
        <v>8912751</v>
      </c>
      <c r="B130" s="34" t="s">
        <v>23</v>
      </c>
      <c r="C130" s="34">
        <v>8912751</v>
      </c>
      <c r="D130" s="34" t="s">
        <v>105</v>
      </c>
      <c r="F130" s="37">
        <v>317957.0388233132</v>
      </c>
      <c r="G130" s="35"/>
      <c r="H130" s="37">
        <v>319965.54197790002</v>
      </c>
      <c r="I130" s="37">
        <f t="shared" si="16"/>
        <v>2008.503154586826</v>
      </c>
      <c r="J130" s="38">
        <f t="shared" si="17"/>
        <v>6.2772483004609071E-3</v>
      </c>
      <c r="K130" s="35"/>
      <c r="L130" s="37">
        <v>319965.54197790002</v>
      </c>
      <c r="M130" s="37">
        <f t="shared" si="18"/>
        <v>2008.503154586826</v>
      </c>
      <c r="N130" s="38">
        <f t="shared" si="19"/>
        <v>6.2772483004609071E-3</v>
      </c>
      <c r="O130" s="35"/>
      <c r="P130" s="37">
        <v>318869.99484450003</v>
      </c>
      <c r="Q130" s="37">
        <f t="shared" si="20"/>
        <v>912.95602118683746</v>
      </c>
      <c r="R130" s="38">
        <f t="shared" si="21"/>
        <v>2.8630979268903902E-3</v>
      </c>
      <c r="S130" s="35"/>
      <c r="T130" s="37">
        <v>318869.99484450003</v>
      </c>
      <c r="U130" s="37">
        <f t="shared" si="22"/>
        <v>912.95602118683746</v>
      </c>
      <c r="V130" s="38">
        <f t="shared" si="23"/>
        <v>2.8630979268903902E-3</v>
      </c>
      <c r="W130" s="35"/>
      <c r="X130" s="37">
        <v>319782.95078900002</v>
      </c>
      <c r="Y130" s="37">
        <f t="shared" si="24"/>
        <v>1825.9119656868279</v>
      </c>
      <c r="Z130" s="38">
        <f t="shared" si="25"/>
        <v>5.7098477613698852E-3</v>
      </c>
      <c r="AA130" s="35"/>
      <c r="AB130" s="37">
        <v>319782.95078900002</v>
      </c>
      <c r="AC130" s="37">
        <f t="shared" si="26"/>
        <v>1825.9119656868279</v>
      </c>
      <c r="AD130" s="38">
        <f t="shared" si="27"/>
        <v>5.7098477613698852E-3</v>
      </c>
      <c r="AE130" s="35"/>
      <c r="AF130" s="37">
        <v>318413.51687225001</v>
      </c>
      <c r="AG130" s="37">
        <f t="shared" si="28"/>
        <v>456.47804893681314</v>
      </c>
      <c r="AH130" s="38">
        <f t="shared" si="29"/>
        <v>1.4336013540529303E-3</v>
      </c>
      <c r="AI130" s="35"/>
      <c r="AJ130" s="37">
        <v>318413.51687225001</v>
      </c>
      <c r="AK130" s="37">
        <f t="shared" si="30"/>
        <v>456.47804893681314</v>
      </c>
      <c r="AL130" s="38">
        <f t="shared" si="31"/>
        <v>1.4336013540529303E-3</v>
      </c>
      <c r="AM130" s="35"/>
    </row>
    <row r="131" spans="1:39" x14ac:dyDescent="0.25">
      <c r="A131" s="34">
        <v>8912768</v>
      </c>
      <c r="B131" s="34" t="s">
        <v>24</v>
      </c>
      <c r="C131" s="34">
        <v>8912768</v>
      </c>
      <c r="D131" s="34" t="s">
        <v>105</v>
      </c>
      <c r="F131" s="37">
        <v>675313.23690967599</v>
      </c>
      <c r="G131" s="35"/>
      <c r="H131" s="37">
        <v>676725.7747422501</v>
      </c>
      <c r="I131" s="37">
        <f t="shared" si="16"/>
        <v>1412.537832574104</v>
      </c>
      <c r="J131" s="38">
        <f t="shared" si="17"/>
        <v>2.0873120033178998E-3</v>
      </c>
      <c r="K131" s="35"/>
      <c r="L131" s="37">
        <v>676725.7747422501</v>
      </c>
      <c r="M131" s="37">
        <f t="shared" si="18"/>
        <v>1412.537832574104</v>
      </c>
      <c r="N131" s="38">
        <f t="shared" si="19"/>
        <v>2.0873120033178998E-3</v>
      </c>
      <c r="O131" s="35"/>
      <c r="P131" s="37">
        <v>678138.31258450006</v>
      </c>
      <c r="Q131" s="37">
        <f t="shared" si="20"/>
        <v>2825.0756748240674</v>
      </c>
      <c r="R131" s="38">
        <f t="shared" si="21"/>
        <v>4.165928428460597E-3</v>
      </c>
      <c r="S131" s="35"/>
      <c r="T131" s="37">
        <v>678138.31258450006</v>
      </c>
      <c r="U131" s="37">
        <f t="shared" si="22"/>
        <v>2825.0756748240674</v>
      </c>
      <c r="V131" s="38">
        <f t="shared" si="23"/>
        <v>4.165928428460597E-3</v>
      </c>
      <c r="W131" s="35"/>
      <c r="X131" s="37">
        <v>676725.7747422501</v>
      </c>
      <c r="Y131" s="37">
        <f t="shared" si="24"/>
        <v>1412.537832574104</v>
      </c>
      <c r="Z131" s="38">
        <f t="shared" si="25"/>
        <v>2.0873120033178998E-3</v>
      </c>
      <c r="AA131" s="35"/>
      <c r="AB131" s="37">
        <v>676725.7747422501</v>
      </c>
      <c r="AC131" s="37">
        <f t="shared" si="26"/>
        <v>1412.537832574104</v>
      </c>
      <c r="AD131" s="38">
        <f t="shared" si="27"/>
        <v>2.0873120033178998E-3</v>
      </c>
      <c r="AE131" s="35"/>
      <c r="AF131" s="37">
        <v>676725.7747422501</v>
      </c>
      <c r="AG131" s="37">
        <f t="shared" si="28"/>
        <v>1412.537832574104</v>
      </c>
      <c r="AH131" s="38">
        <f t="shared" si="29"/>
        <v>2.0873120033178998E-3</v>
      </c>
      <c r="AI131" s="35"/>
      <c r="AJ131" s="37">
        <v>676725.7747422501</v>
      </c>
      <c r="AK131" s="37">
        <f t="shared" si="30"/>
        <v>1412.537832574104</v>
      </c>
      <c r="AL131" s="38">
        <f t="shared" si="31"/>
        <v>2.0873120033178998E-3</v>
      </c>
      <c r="AM131" s="35"/>
    </row>
    <row r="132" spans="1:39" x14ac:dyDescent="0.25">
      <c r="A132" s="34">
        <v>8912769</v>
      </c>
      <c r="B132" s="34" t="s">
        <v>177</v>
      </c>
      <c r="C132" s="34">
        <v>8912769</v>
      </c>
      <c r="D132" s="34" t="s">
        <v>105</v>
      </c>
      <c r="F132" s="37">
        <v>516163.05721941666</v>
      </c>
      <c r="G132" s="35"/>
      <c r="H132" s="37">
        <v>517158.64266709879</v>
      </c>
      <c r="I132" s="37">
        <f t="shared" si="16"/>
        <v>995.58544768212596</v>
      </c>
      <c r="J132" s="38">
        <f t="shared" si="17"/>
        <v>1.9251064674229881E-3</v>
      </c>
      <c r="K132" s="35"/>
      <c r="L132" s="37">
        <v>517158.64266709873</v>
      </c>
      <c r="M132" s="37">
        <f t="shared" si="18"/>
        <v>995.58544768206775</v>
      </c>
      <c r="N132" s="38">
        <f t="shared" si="19"/>
        <v>1.9251064674228758E-3</v>
      </c>
      <c r="O132" s="35"/>
      <c r="P132" s="37">
        <v>518154.22813419753</v>
      </c>
      <c r="Q132" s="37">
        <f t="shared" si="20"/>
        <v>1991.1709147808724</v>
      </c>
      <c r="R132" s="38">
        <f t="shared" si="21"/>
        <v>3.8428151439597559E-3</v>
      </c>
      <c r="S132" s="35"/>
      <c r="T132" s="37">
        <v>518154.22813419753</v>
      </c>
      <c r="U132" s="37">
        <f t="shared" si="22"/>
        <v>1991.1709147808724</v>
      </c>
      <c r="V132" s="38">
        <f t="shared" si="23"/>
        <v>3.8428151439597559E-3</v>
      </c>
      <c r="W132" s="35"/>
      <c r="X132" s="37">
        <v>517158.64266709879</v>
      </c>
      <c r="Y132" s="37">
        <f t="shared" si="24"/>
        <v>995.58544768212596</v>
      </c>
      <c r="Z132" s="38">
        <f t="shared" si="25"/>
        <v>1.9251064674229881E-3</v>
      </c>
      <c r="AA132" s="35"/>
      <c r="AB132" s="37">
        <v>517158.64266709873</v>
      </c>
      <c r="AC132" s="37">
        <f t="shared" si="26"/>
        <v>995.58544768206775</v>
      </c>
      <c r="AD132" s="38">
        <f t="shared" si="27"/>
        <v>1.9251064674228758E-3</v>
      </c>
      <c r="AE132" s="35"/>
      <c r="AF132" s="37">
        <v>517158.64266709879</v>
      </c>
      <c r="AG132" s="37">
        <f t="shared" si="28"/>
        <v>995.58544768212596</v>
      </c>
      <c r="AH132" s="38">
        <f t="shared" si="29"/>
        <v>1.9251064674229881E-3</v>
      </c>
      <c r="AI132" s="35"/>
      <c r="AJ132" s="37">
        <v>517158.64266709873</v>
      </c>
      <c r="AK132" s="37">
        <f t="shared" si="30"/>
        <v>995.58544768206775</v>
      </c>
      <c r="AL132" s="38">
        <f t="shared" si="31"/>
        <v>1.9251064674228758E-3</v>
      </c>
      <c r="AM132" s="35"/>
    </row>
    <row r="133" spans="1:39" x14ac:dyDescent="0.25">
      <c r="A133" s="34">
        <v>8912770</v>
      </c>
      <c r="B133" s="34" t="s">
        <v>315</v>
      </c>
      <c r="C133" s="34">
        <v>8912770</v>
      </c>
      <c r="D133" s="34" t="s">
        <v>105</v>
      </c>
      <c r="F133" s="37">
        <v>736614.15544806281</v>
      </c>
      <c r="G133" s="35"/>
      <c r="H133" s="37">
        <v>738179.94553849997</v>
      </c>
      <c r="I133" s="37">
        <f t="shared" ref="I133:I196" si="32">H133-$F133</f>
        <v>1565.7900904371636</v>
      </c>
      <c r="J133" s="38">
        <f t="shared" ref="J133:J196" si="33">(H133-$F133)/H133</f>
        <v>2.1211495921836846E-3</v>
      </c>
      <c r="K133" s="35"/>
      <c r="L133" s="37">
        <v>738179.94553849997</v>
      </c>
      <c r="M133" s="37">
        <f t="shared" ref="M133:M196" si="34">L133-$F133</f>
        <v>1565.7900904371636</v>
      </c>
      <c r="N133" s="38">
        <f t="shared" ref="N133:N196" si="35">(L133-$F133)/L133</f>
        <v>2.1211495921836846E-3</v>
      </c>
      <c r="O133" s="35"/>
      <c r="P133" s="37">
        <v>739745.7356769999</v>
      </c>
      <c r="Q133" s="37">
        <f t="shared" ref="Q133:Q196" si="36">P133-$F133</f>
        <v>3131.5802289370913</v>
      </c>
      <c r="R133" s="38">
        <f t="shared" ref="R133:R196" si="37">(P133-$F133)/P133</f>
        <v>4.233319744751397E-3</v>
      </c>
      <c r="S133" s="35"/>
      <c r="T133" s="37">
        <v>739745.7356769999</v>
      </c>
      <c r="U133" s="37">
        <f t="shared" ref="U133:U196" si="38">T133-$F133</f>
        <v>3131.5802289370913</v>
      </c>
      <c r="V133" s="38">
        <f t="shared" ref="V133:V196" si="39">(T133-$F133)/T133</f>
        <v>4.233319744751397E-3</v>
      </c>
      <c r="W133" s="35"/>
      <c r="X133" s="37">
        <v>738179.94553849997</v>
      </c>
      <c r="Y133" s="37">
        <f t="shared" ref="Y133:Y196" si="40">X133-$F133</f>
        <v>1565.7900904371636</v>
      </c>
      <c r="Z133" s="38">
        <f t="shared" ref="Z133:Z196" si="41">(X133-$F133)/X133</f>
        <v>2.1211495921836846E-3</v>
      </c>
      <c r="AA133" s="35"/>
      <c r="AB133" s="37">
        <v>738179.94553849997</v>
      </c>
      <c r="AC133" s="37">
        <f t="shared" ref="AC133:AC196" si="42">AB133-$F133</f>
        <v>1565.7900904371636</v>
      </c>
      <c r="AD133" s="38">
        <f t="shared" ref="AD133:AD196" si="43">(AB133-$F133)/AB133</f>
        <v>2.1211495921836846E-3</v>
      </c>
      <c r="AE133" s="35"/>
      <c r="AF133" s="37">
        <v>738179.94553849997</v>
      </c>
      <c r="AG133" s="37">
        <f t="shared" ref="AG133:AG196" si="44">AF133-$F133</f>
        <v>1565.7900904371636</v>
      </c>
      <c r="AH133" s="38">
        <f t="shared" ref="AH133:AH196" si="45">(AF133-$F133)/AF133</f>
        <v>2.1211495921836846E-3</v>
      </c>
      <c r="AI133" s="35"/>
      <c r="AJ133" s="37">
        <v>738179.94553849997</v>
      </c>
      <c r="AK133" s="37">
        <f t="shared" ref="AK133:AK196" si="46">AJ133-$F133</f>
        <v>1565.7900904371636</v>
      </c>
      <c r="AL133" s="38">
        <f t="shared" ref="AL133:AL196" si="47">(AJ133-$F133)/AJ133</f>
        <v>2.1211495921836846E-3</v>
      </c>
      <c r="AM133" s="35"/>
    </row>
    <row r="134" spans="1:39" x14ac:dyDescent="0.25">
      <c r="A134" s="34">
        <v>8912772</v>
      </c>
      <c r="B134" s="34" t="s">
        <v>25</v>
      </c>
      <c r="C134" s="34">
        <v>8912772</v>
      </c>
      <c r="D134" s="34" t="s">
        <v>105</v>
      </c>
      <c r="F134" s="37">
        <v>389127.63667443296</v>
      </c>
      <c r="G134" s="35"/>
      <c r="H134" s="37">
        <v>391937.79196388164</v>
      </c>
      <c r="I134" s="37">
        <f t="shared" si="32"/>
        <v>2810.1552894486813</v>
      </c>
      <c r="J134" s="38">
        <f t="shared" si="33"/>
        <v>7.1699013135932714E-3</v>
      </c>
      <c r="K134" s="35"/>
      <c r="L134" s="37">
        <v>391937.7919638817</v>
      </c>
      <c r="M134" s="37">
        <f t="shared" si="34"/>
        <v>2810.1552894487395</v>
      </c>
      <c r="N134" s="38">
        <f t="shared" si="35"/>
        <v>7.1699013135934188E-3</v>
      </c>
      <c r="O134" s="35"/>
      <c r="P134" s="37">
        <v>390404.9799472189</v>
      </c>
      <c r="Q134" s="37">
        <f t="shared" si="36"/>
        <v>1277.3432727859472</v>
      </c>
      <c r="R134" s="38">
        <f t="shared" si="37"/>
        <v>3.2718416475082837E-3</v>
      </c>
      <c r="S134" s="35"/>
      <c r="T134" s="37">
        <v>390404.9799472189</v>
      </c>
      <c r="U134" s="37">
        <f t="shared" si="38"/>
        <v>1277.3432727859472</v>
      </c>
      <c r="V134" s="38">
        <f t="shared" si="39"/>
        <v>3.2718416475082837E-3</v>
      </c>
      <c r="W134" s="35"/>
      <c r="X134" s="37">
        <v>391682.32329443784</v>
      </c>
      <c r="Y134" s="37">
        <f t="shared" si="40"/>
        <v>2554.6866200048826</v>
      </c>
      <c r="Z134" s="38">
        <f t="shared" si="41"/>
        <v>6.5223434096219291E-3</v>
      </c>
      <c r="AA134" s="35"/>
      <c r="AB134" s="37">
        <v>391682.3232944379</v>
      </c>
      <c r="AC134" s="37">
        <f t="shared" si="42"/>
        <v>2554.6866200049408</v>
      </c>
      <c r="AD134" s="38">
        <f t="shared" si="43"/>
        <v>6.5223434096220775E-3</v>
      </c>
      <c r="AE134" s="35"/>
      <c r="AF134" s="37">
        <v>389766.30827360944</v>
      </c>
      <c r="AG134" s="37">
        <f t="shared" si="44"/>
        <v>638.6715991764795</v>
      </c>
      <c r="AH134" s="38">
        <f t="shared" si="45"/>
        <v>1.6386013506537941E-3</v>
      </c>
      <c r="AI134" s="35"/>
      <c r="AJ134" s="37">
        <v>389766.30827360944</v>
      </c>
      <c r="AK134" s="37">
        <f t="shared" si="46"/>
        <v>638.6715991764795</v>
      </c>
      <c r="AL134" s="38">
        <f t="shared" si="47"/>
        <v>1.6386013506537941E-3</v>
      </c>
      <c r="AM134" s="35"/>
    </row>
    <row r="135" spans="1:39" x14ac:dyDescent="0.25">
      <c r="A135" s="34">
        <v>8912775</v>
      </c>
      <c r="B135" s="34" t="s">
        <v>26</v>
      </c>
      <c r="C135" s="34">
        <v>8912775</v>
      </c>
      <c r="D135" s="34" t="s">
        <v>105</v>
      </c>
      <c r="F135" s="37">
        <v>557029.56588341738</v>
      </c>
      <c r="G135" s="35"/>
      <c r="H135" s="37">
        <v>558146.39456474991</v>
      </c>
      <c r="I135" s="37">
        <f t="shared" si="32"/>
        <v>1116.8286813325249</v>
      </c>
      <c r="J135" s="38">
        <f t="shared" si="33"/>
        <v>2.0009601283968574E-3</v>
      </c>
      <c r="K135" s="35"/>
      <c r="L135" s="37">
        <v>558146.39456474991</v>
      </c>
      <c r="M135" s="37">
        <f t="shared" si="34"/>
        <v>1116.8286813325249</v>
      </c>
      <c r="N135" s="38">
        <f t="shared" si="35"/>
        <v>2.0009601283968574E-3</v>
      </c>
      <c r="O135" s="35"/>
      <c r="P135" s="37">
        <v>559263.22322949988</v>
      </c>
      <c r="Q135" s="37">
        <f t="shared" si="36"/>
        <v>2233.657346082502</v>
      </c>
      <c r="R135" s="38">
        <f t="shared" si="37"/>
        <v>3.9939285354472446E-3</v>
      </c>
      <c r="S135" s="35"/>
      <c r="T135" s="37">
        <v>559263.22322949988</v>
      </c>
      <c r="U135" s="37">
        <f t="shared" si="38"/>
        <v>2233.657346082502</v>
      </c>
      <c r="V135" s="38">
        <f t="shared" si="39"/>
        <v>3.9939285354472446E-3</v>
      </c>
      <c r="W135" s="35"/>
      <c r="X135" s="37">
        <v>558146.39456474991</v>
      </c>
      <c r="Y135" s="37">
        <f t="shared" si="40"/>
        <v>1116.8286813325249</v>
      </c>
      <c r="Z135" s="38">
        <f t="shared" si="41"/>
        <v>2.0009601283968574E-3</v>
      </c>
      <c r="AA135" s="35"/>
      <c r="AB135" s="37">
        <v>558146.39456474991</v>
      </c>
      <c r="AC135" s="37">
        <f t="shared" si="42"/>
        <v>1116.8286813325249</v>
      </c>
      <c r="AD135" s="38">
        <f t="shared" si="43"/>
        <v>2.0009601283968574E-3</v>
      </c>
      <c r="AE135" s="35"/>
      <c r="AF135" s="37">
        <v>558146.39456474991</v>
      </c>
      <c r="AG135" s="37">
        <f t="shared" si="44"/>
        <v>1116.8286813325249</v>
      </c>
      <c r="AH135" s="38">
        <f t="shared" si="45"/>
        <v>2.0009601283968574E-3</v>
      </c>
      <c r="AI135" s="35"/>
      <c r="AJ135" s="37">
        <v>558146.39456474991</v>
      </c>
      <c r="AK135" s="37">
        <f t="shared" si="46"/>
        <v>1116.8286813325249</v>
      </c>
      <c r="AL135" s="38">
        <f t="shared" si="47"/>
        <v>2.0009601283968574E-3</v>
      </c>
      <c r="AM135" s="35"/>
    </row>
    <row r="136" spans="1:39" x14ac:dyDescent="0.25">
      <c r="A136" s="34">
        <v>8912779</v>
      </c>
      <c r="B136" s="34" t="s">
        <v>234</v>
      </c>
      <c r="C136" s="34">
        <v>8912779</v>
      </c>
      <c r="D136" s="34" t="s">
        <v>105</v>
      </c>
      <c r="F136" s="37">
        <v>222677.26496041357</v>
      </c>
      <c r="G136" s="35"/>
      <c r="H136" s="37">
        <v>223913.43571390002</v>
      </c>
      <c r="I136" s="37">
        <f t="shared" si="32"/>
        <v>1236.1707534864545</v>
      </c>
      <c r="J136" s="38">
        <f t="shared" si="33"/>
        <v>5.5207529175066647E-3</v>
      </c>
      <c r="K136" s="35"/>
      <c r="L136" s="37">
        <v>223913.43571390002</v>
      </c>
      <c r="M136" s="37">
        <f t="shared" si="34"/>
        <v>1236.1707534864545</v>
      </c>
      <c r="N136" s="38">
        <f t="shared" si="35"/>
        <v>5.5207529175066647E-3</v>
      </c>
      <c r="O136" s="35"/>
      <c r="P136" s="37">
        <v>223239.16072450002</v>
      </c>
      <c r="Q136" s="37">
        <f t="shared" si="36"/>
        <v>561.89576408645371</v>
      </c>
      <c r="R136" s="38">
        <f t="shared" si="37"/>
        <v>2.5170125271161119E-3</v>
      </c>
      <c r="S136" s="35"/>
      <c r="T136" s="37">
        <v>223239.16072450002</v>
      </c>
      <c r="U136" s="37">
        <f t="shared" si="38"/>
        <v>561.89576408645371</v>
      </c>
      <c r="V136" s="38">
        <f t="shared" si="39"/>
        <v>2.5170125271161119E-3</v>
      </c>
      <c r="W136" s="35"/>
      <c r="X136" s="37">
        <v>223801.056549</v>
      </c>
      <c r="Y136" s="37">
        <f t="shared" si="40"/>
        <v>1123.791588586435</v>
      </c>
      <c r="Z136" s="38">
        <f t="shared" si="41"/>
        <v>5.0213864309455883E-3</v>
      </c>
      <c r="AA136" s="35"/>
      <c r="AB136" s="37">
        <v>223801.056549</v>
      </c>
      <c r="AC136" s="37">
        <f t="shared" si="42"/>
        <v>1123.791588586435</v>
      </c>
      <c r="AD136" s="38">
        <f t="shared" si="43"/>
        <v>5.0213864309455883E-3</v>
      </c>
      <c r="AE136" s="35"/>
      <c r="AF136" s="37">
        <v>222958.21281225001</v>
      </c>
      <c r="AG136" s="37">
        <f t="shared" si="44"/>
        <v>280.94785183644854</v>
      </c>
      <c r="AH136" s="38">
        <f t="shared" si="45"/>
        <v>1.2600919620441647E-3</v>
      </c>
      <c r="AI136" s="35"/>
      <c r="AJ136" s="37">
        <v>222958.21281225001</v>
      </c>
      <c r="AK136" s="37">
        <f t="shared" si="46"/>
        <v>280.94785183644854</v>
      </c>
      <c r="AL136" s="38">
        <f t="shared" si="47"/>
        <v>1.2600919620441647E-3</v>
      </c>
      <c r="AM136" s="35"/>
    </row>
    <row r="137" spans="1:39" x14ac:dyDescent="0.25">
      <c r="A137" s="34">
        <v>8912781</v>
      </c>
      <c r="B137" s="34" t="s">
        <v>235</v>
      </c>
      <c r="C137" s="34">
        <v>8912781</v>
      </c>
      <c r="D137" s="34" t="s">
        <v>105</v>
      </c>
      <c r="F137" s="37">
        <v>445226.90347871417</v>
      </c>
      <c r="G137" s="35"/>
      <c r="H137" s="37">
        <v>446021.72077911044</v>
      </c>
      <c r="I137" s="37">
        <f t="shared" si="32"/>
        <v>794.81730039627291</v>
      </c>
      <c r="J137" s="38">
        <f t="shared" si="33"/>
        <v>1.7820147839613877E-3</v>
      </c>
      <c r="K137" s="35"/>
      <c r="L137" s="37">
        <v>446021.7207791105</v>
      </c>
      <c r="M137" s="37">
        <f t="shared" si="34"/>
        <v>794.81730039633112</v>
      </c>
      <c r="N137" s="38">
        <f t="shared" si="35"/>
        <v>1.782014783961518E-3</v>
      </c>
      <c r="O137" s="35"/>
      <c r="P137" s="37">
        <v>446816.53805822093</v>
      </c>
      <c r="Q137" s="37">
        <f t="shared" si="36"/>
        <v>1589.6345795067609</v>
      </c>
      <c r="R137" s="38">
        <f t="shared" si="37"/>
        <v>3.5576896647895092E-3</v>
      </c>
      <c r="S137" s="35"/>
      <c r="T137" s="37">
        <v>446816.53805822093</v>
      </c>
      <c r="U137" s="37">
        <f t="shared" si="38"/>
        <v>1589.6345795067609</v>
      </c>
      <c r="V137" s="38">
        <f t="shared" si="39"/>
        <v>3.5576896647895092E-3</v>
      </c>
      <c r="W137" s="35"/>
      <c r="X137" s="37">
        <v>446021.72077911044</v>
      </c>
      <c r="Y137" s="37">
        <f t="shared" si="40"/>
        <v>794.81730039627291</v>
      </c>
      <c r="Z137" s="38">
        <f t="shared" si="41"/>
        <v>1.7820147839613877E-3</v>
      </c>
      <c r="AA137" s="35"/>
      <c r="AB137" s="37">
        <v>446021.7207791105</v>
      </c>
      <c r="AC137" s="37">
        <f t="shared" si="42"/>
        <v>794.81730039633112</v>
      </c>
      <c r="AD137" s="38">
        <f t="shared" si="43"/>
        <v>1.782014783961518E-3</v>
      </c>
      <c r="AE137" s="35"/>
      <c r="AF137" s="37">
        <v>446021.72077911044</v>
      </c>
      <c r="AG137" s="37">
        <f t="shared" si="44"/>
        <v>794.81730039627291</v>
      </c>
      <c r="AH137" s="38">
        <f t="shared" si="45"/>
        <v>1.7820147839613877E-3</v>
      </c>
      <c r="AI137" s="35"/>
      <c r="AJ137" s="37">
        <v>446021.7207791105</v>
      </c>
      <c r="AK137" s="37">
        <f t="shared" si="46"/>
        <v>794.81730039633112</v>
      </c>
      <c r="AL137" s="38">
        <f t="shared" si="47"/>
        <v>1.782014783961518E-3</v>
      </c>
      <c r="AM137" s="35"/>
    </row>
    <row r="138" spans="1:39" x14ac:dyDescent="0.25">
      <c r="A138" s="34">
        <v>8912784</v>
      </c>
      <c r="B138" s="34" t="s">
        <v>236</v>
      </c>
      <c r="C138" s="34">
        <v>8912784</v>
      </c>
      <c r="D138" s="34" t="s">
        <v>105</v>
      </c>
      <c r="F138" s="37">
        <v>741217.50905282632</v>
      </c>
      <c r="G138" s="35"/>
      <c r="H138" s="37">
        <v>742794.80762274994</v>
      </c>
      <c r="I138" s="37">
        <f t="shared" si="32"/>
        <v>1577.298569923616</v>
      </c>
      <c r="J138" s="38">
        <f t="shared" si="33"/>
        <v>2.1234647223391649E-3</v>
      </c>
      <c r="K138" s="35"/>
      <c r="L138" s="37">
        <v>742794.80762275006</v>
      </c>
      <c r="M138" s="37">
        <f t="shared" si="34"/>
        <v>1577.2985699237324</v>
      </c>
      <c r="N138" s="38">
        <f t="shared" si="35"/>
        <v>2.123464722339321E-3</v>
      </c>
      <c r="O138" s="35"/>
      <c r="P138" s="37">
        <v>744372.10614549997</v>
      </c>
      <c r="Q138" s="37">
        <f t="shared" si="36"/>
        <v>3154.5970926736481</v>
      </c>
      <c r="R138" s="38">
        <f t="shared" si="37"/>
        <v>4.2379302859812283E-3</v>
      </c>
      <c r="S138" s="35"/>
      <c r="T138" s="37">
        <v>744372.10614549997</v>
      </c>
      <c r="U138" s="37">
        <f t="shared" si="38"/>
        <v>3154.5970926736481</v>
      </c>
      <c r="V138" s="38">
        <f t="shared" si="39"/>
        <v>4.2379302859812283E-3</v>
      </c>
      <c r="W138" s="35"/>
      <c r="X138" s="37">
        <v>742794.80762274994</v>
      </c>
      <c r="Y138" s="37">
        <f t="shared" si="40"/>
        <v>1577.298569923616</v>
      </c>
      <c r="Z138" s="38">
        <f t="shared" si="41"/>
        <v>2.1234647223391649E-3</v>
      </c>
      <c r="AA138" s="35"/>
      <c r="AB138" s="37">
        <v>742794.80762275006</v>
      </c>
      <c r="AC138" s="37">
        <f t="shared" si="42"/>
        <v>1577.2985699237324</v>
      </c>
      <c r="AD138" s="38">
        <f t="shared" si="43"/>
        <v>2.123464722339321E-3</v>
      </c>
      <c r="AE138" s="35"/>
      <c r="AF138" s="37">
        <v>742794.80762274994</v>
      </c>
      <c r="AG138" s="37">
        <f t="shared" si="44"/>
        <v>1577.298569923616</v>
      </c>
      <c r="AH138" s="38">
        <f t="shared" si="45"/>
        <v>2.1234647223391649E-3</v>
      </c>
      <c r="AI138" s="35"/>
      <c r="AJ138" s="37">
        <v>742794.80762275006</v>
      </c>
      <c r="AK138" s="37">
        <f t="shared" si="46"/>
        <v>1577.2985699237324</v>
      </c>
      <c r="AL138" s="38">
        <f t="shared" si="47"/>
        <v>2.123464722339321E-3</v>
      </c>
      <c r="AM138" s="35"/>
    </row>
    <row r="139" spans="1:39" x14ac:dyDescent="0.25">
      <c r="A139" s="34">
        <v>8912787</v>
      </c>
      <c r="B139" s="34" t="s">
        <v>237</v>
      </c>
      <c r="C139" s="34">
        <v>8912787</v>
      </c>
      <c r="D139" s="34" t="s">
        <v>105</v>
      </c>
      <c r="F139" s="37">
        <v>525734.01617120998</v>
      </c>
      <c r="G139" s="35"/>
      <c r="H139" s="37">
        <v>530303.81127820001</v>
      </c>
      <c r="I139" s="37">
        <f t="shared" si="32"/>
        <v>4569.79510699003</v>
      </c>
      <c r="J139" s="38">
        <f t="shared" si="33"/>
        <v>8.617315225352383E-3</v>
      </c>
      <c r="K139" s="35"/>
      <c r="L139" s="37">
        <v>530303.81127819989</v>
      </c>
      <c r="M139" s="37">
        <f t="shared" si="34"/>
        <v>4569.7951069899136</v>
      </c>
      <c r="N139" s="38">
        <f t="shared" si="35"/>
        <v>8.6173152253521661E-3</v>
      </c>
      <c r="O139" s="35"/>
      <c r="P139" s="37">
        <v>527811.19578099996</v>
      </c>
      <c r="Q139" s="37">
        <f t="shared" si="36"/>
        <v>2077.1796097899787</v>
      </c>
      <c r="R139" s="38">
        <f t="shared" si="37"/>
        <v>3.9354595476444659E-3</v>
      </c>
      <c r="S139" s="35"/>
      <c r="T139" s="37">
        <v>527811.19578099996</v>
      </c>
      <c r="U139" s="37">
        <f t="shared" si="38"/>
        <v>2077.1796097899787</v>
      </c>
      <c r="V139" s="38">
        <f t="shared" si="39"/>
        <v>3.9354595476444659E-3</v>
      </c>
      <c r="W139" s="35"/>
      <c r="X139" s="37">
        <v>529888.37536199996</v>
      </c>
      <c r="Y139" s="37">
        <f t="shared" si="40"/>
        <v>4154.3591907899827</v>
      </c>
      <c r="Z139" s="38">
        <f t="shared" si="41"/>
        <v>7.8400647833647592E-3</v>
      </c>
      <c r="AA139" s="35"/>
      <c r="AB139" s="37">
        <v>529888.37536199996</v>
      </c>
      <c r="AC139" s="37">
        <f t="shared" si="42"/>
        <v>4154.3591907899827</v>
      </c>
      <c r="AD139" s="38">
        <f t="shared" si="43"/>
        <v>7.8400647833647592E-3</v>
      </c>
      <c r="AE139" s="35"/>
      <c r="AF139" s="37">
        <v>526772.60599049996</v>
      </c>
      <c r="AG139" s="37">
        <f t="shared" si="44"/>
        <v>1038.5898192899767</v>
      </c>
      <c r="AH139" s="38">
        <f t="shared" si="45"/>
        <v>1.9716093955514215E-3</v>
      </c>
      <c r="AI139" s="35"/>
      <c r="AJ139" s="37">
        <v>526772.60599049996</v>
      </c>
      <c r="AK139" s="37">
        <f t="shared" si="46"/>
        <v>1038.5898192899767</v>
      </c>
      <c r="AL139" s="38">
        <f t="shared" si="47"/>
        <v>1.9716093955514215E-3</v>
      </c>
      <c r="AM139" s="35"/>
    </row>
    <row r="140" spans="1:39" x14ac:dyDescent="0.25">
      <c r="A140" s="34">
        <v>8912788</v>
      </c>
      <c r="B140" s="34" t="s">
        <v>27</v>
      </c>
      <c r="C140" s="34">
        <v>8912788</v>
      </c>
      <c r="D140" s="34" t="s">
        <v>105</v>
      </c>
      <c r="F140" s="37">
        <v>762480.01070122176</v>
      </c>
      <c r="G140" s="35"/>
      <c r="H140" s="37">
        <v>764110.46547675005</v>
      </c>
      <c r="I140" s="37">
        <f t="shared" si="32"/>
        <v>1630.4547755282838</v>
      </c>
      <c r="J140" s="38">
        <f t="shared" si="33"/>
        <v>2.1337945875548204E-3</v>
      </c>
      <c r="K140" s="35"/>
      <c r="L140" s="37">
        <v>764110.46547675005</v>
      </c>
      <c r="M140" s="37">
        <f t="shared" si="34"/>
        <v>1630.4547755282838</v>
      </c>
      <c r="N140" s="38">
        <f t="shared" si="35"/>
        <v>2.1337945875548204E-3</v>
      </c>
      <c r="O140" s="35"/>
      <c r="P140" s="37">
        <v>765740.92025349999</v>
      </c>
      <c r="Q140" s="37">
        <f t="shared" si="36"/>
        <v>3260.90955227823</v>
      </c>
      <c r="R140" s="38">
        <f t="shared" si="37"/>
        <v>4.2585024073138206E-3</v>
      </c>
      <c r="S140" s="35"/>
      <c r="T140" s="37">
        <v>765740.92025349999</v>
      </c>
      <c r="U140" s="37">
        <f t="shared" si="38"/>
        <v>3260.90955227823</v>
      </c>
      <c r="V140" s="38">
        <f t="shared" si="39"/>
        <v>4.2585024073138206E-3</v>
      </c>
      <c r="W140" s="35"/>
      <c r="X140" s="37">
        <v>764110.46547675005</v>
      </c>
      <c r="Y140" s="37">
        <f t="shared" si="40"/>
        <v>1630.4547755282838</v>
      </c>
      <c r="Z140" s="38">
        <f t="shared" si="41"/>
        <v>2.1337945875548204E-3</v>
      </c>
      <c r="AA140" s="35"/>
      <c r="AB140" s="37">
        <v>764110.46547675005</v>
      </c>
      <c r="AC140" s="37">
        <f t="shared" si="42"/>
        <v>1630.4547755282838</v>
      </c>
      <c r="AD140" s="38">
        <f t="shared" si="43"/>
        <v>2.1337945875548204E-3</v>
      </c>
      <c r="AE140" s="35"/>
      <c r="AF140" s="37">
        <v>764110.46547675005</v>
      </c>
      <c r="AG140" s="37">
        <f t="shared" si="44"/>
        <v>1630.4547755282838</v>
      </c>
      <c r="AH140" s="38">
        <f t="shared" si="45"/>
        <v>2.1337945875548204E-3</v>
      </c>
      <c r="AI140" s="35"/>
      <c r="AJ140" s="37">
        <v>764110.46547675005</v>
      </c>
      <c r="AK140" s="37">
        <f t="shared" si="46"/>
        <v>1630.4547755282838</v>
      </c>
      <c r="AL140" s="38">
        <f t="shared" si="47"/>
        <v>2.1337945875548204E-3</v>
      </c>
      <c r="AM140" s="35"/>
    </row>
    <row r="141" spans="1:39" x14ac:dyDescent="0.25">
      <c r="A141" s="34">
        <v>8912790</v>
      </c>
      <c r="B141" s="34" t="s">
        <v>238</v>
      </c>
      <c r="C141" s="34">
        <v>8912790</v>
      </c>
      <c r="D141" s="34" t="s">
        <v>105</v>
      </c>
      <c r="F141" s="37">
        <v>279478.3855463803</v>
      </c>
      <c r="G141" s="35"/>
      <c r="H141" s="37">
        <v>279901.33621375001</v>
      </c>
      <c r="I141" s="37">
        <f t="shared" si="32"/>
        <v>422.9506673697033</v>
      </c>
      <c r="J141" s="38">
        <f t="shared" si="33"/>
        <v>1.5110705546854265E-3</v>
      </c>
      <c r="K141" s="35"/>
      <c r="L141" s="37">
        <v>279901.33621375001</v>
      </c>
      <c r="M141" s="37">
        <f t="shared" si="34"/>
        <v>422.9506673697033</v>
      </c>
      <c r="N141" s="38">
        <f t="shared" si="35"/>
        <v>1.5110705546854265E-3</v>
      </c>
      <c r="O141" s="35"/>
      <c r="P141" s="37">
        <v>280324.28692749998</v>
      </c>
      <c r="Q141" s="37">
        <f t="shared" si="36"/>
        <v>845.90138111967826</v>
      </c>
      <c r="R141" s="38">
        <f t="shared" si="37"/>
        <v>3.0175814960280377E-3</v>
      </c>
      <c r="S141" s="35"/>
      <c r="T141" s="37">
        <v>280324.28692749998</v>
      </c>
      <c r="U141" s="37">
        <f t="shared" si="38"/>
        <v>845.90138111967826</v>
      </c>
      <c r="V141" s="38">
        <f t="shared" si="39"/>
        <v>3.0175814960280377E-3</v>
      </c>
      <c r="W141" s="35"/>
      <c r="X141" s="37">
        <v>279901.33621375001</v>
      </c>
      <c r="Y141" s="37">
        <f t="shared" si="40"/>
        <v>422.9506673697033</v>
      </c>
      <c r="Z141" s="38">
        <f t="shared" si="41"/>
        <v>1.5110705546854265E-3</v>
      </c>
      <c r="AA141" s="35"/>
      <c r="AB141" s="37">
        <v>279901.33621375001</v>
      </c>
      <c r="AC141" s="37">
        <f t="shared" si="42"/>
        <v>422.9506673697033</v>
      </c>
      <c r="AD141" s="38">
        <f t="shared" si="43"/>
        <v>1.5110705546854265E-3</v>
      </c>
      <c r="AE141" s="35"/>
      <c r="AF141" s="37">
        <v>279901.33621375001</v>
      </c>
      <c r="AG141" s="37">
        <f t="shared" si="44"/>
        <v>422.9506673697033</v>
      </c>
      <c r="AH141" s="38">
        <f t="shared" si="45"/>
        <v>1.5110705546854265E-3</v>
      </c>
      <c r="AI141" s="35"/>
      <c r="AJ141" s="37">
        <v>279901.33621375001</v>
      </c>
      <c r="AK141" s="37">
        <f t="shared" si="46"/>
        <v>422.9506673697033</v>
      </c>
      <c r="AL141" s="38">
        <f t="shared" si="47"/>
        <v>1.5110705546854265E-3</v>
      </c>
      <c r="AM141" s="35"/>
    </row>
    <row r="142" spans="1:39" x14ac:dyDescent="0.25">
      <c r="A142" s="34">
        <v>8912793</v>
      </c>
      <c r="B142" s="34" t="s">
        <v>28</v>
      </c>
      <c r="C142" s="34">
        <v>8912793</v>
      </c>
      <c r="D142" s="34" t="s">
        <v>105</v>
      </c>
      <c r="F142" s="37">
        <v>221376.25887199238</v>
      </c>
      <c r="G142" s="35"/>
      <c r="H142" s="37">
        <v>221653.95429725002</v>
      </c>
      <c r="I142" s="37">
        <f t="shared" si="32"/>
        <v>277.69542525763973</v>
      </c>
      <c r="J142" s="38">
        <f t="shared" si="33"/>
        <v>1.2528331657247812E-3</v>
      </c>
      <c r="K142" s="35"/>
      <c r="L142" s="37">
        <v>221653.95429725002</v>
      </c>
      <c r="M142" s="37">
        <f t="shared" si="34"/>
        <v>277.69542525763973</v>
      </c>
      <c r="N142" s="38">
        <f t="shared" si="35"/>
        <v>1.2528331657247812E-3</v>
      </c>
      <c r="O142" s="35"/>
      <c r="P142" s="37">
        <v>221931.64969450003</v>
      </c>
      <c r="Q142" s="37">
        <f t="shared" si="36"/>
        <v>555.39082250764477</v>
      </c>
      <c r="R142" s="38">
        <f t="shared" si="37"/>
        <v>2.5025309516338383E-3</v>
      </c>
      <c r="S142" s="35"/>
      <c r="T142" s="37">
        <v>221931.64969450003</v>
      </c>
      <c r="U142" s="37">
        <f t="shared" si="38"/>
        <v>555.39082250764477</v>
      </c>
      <c r="V142" s="38">
        <f t="shared" si="39"/>
        <v>2.5025309516338383E-3</v>
      </c>
      <c r="W142" s="35"/>
      <c r="X142" s="37">
        <v>221653.95429725002</v>
      </c>
      <c r="Y142" s="37">
        <f t="shared" si="40"/>
        <v>277.69542525763973</v>
      </c>
      <c r="Z142" s="38">
        <f t="shared" si="41"/>
        <v>1.2528331657247812E-3</v>
      </c>
      <c r="AA142" s="35"/>
      <c r="AB142" s="37">
        <v>221653.95429725002</v>
      </c>
      <c r="AC142" s="37">
        <f t="shared" si="42"/>
        <v>277.69542525763973</v>
      </c>
      <c r="AD142" s="38">
        <f t="shared" si="43"/>
        <v>1.2528331657247812E-3</v>
      </c>
      <c r="AE142" s="35"/>
      <c r="AF142" s="37">
        <v>221653.95429725002</v>
      </c>
      <c r="AG142" s="37">
        <f t="shared" si="44"/>
        <v>277.69542525763973</v>
      </c>
      <c r="AH142" s="38">
        <f t="shared" si="45"/>
        <v>1.2528331657247812E-3</v>
      </c>
      <c r="AI142" s="35"/>
      <c r="AJ142" s="37">
        <v>221653.95429725002</v>
      </c>
      <c r="AK142" s="37">
        <f t="shared" si="46"/>
        <v>277.69542525763973</v>
      </c>
      <c r="AL142" s="38">
        <f t="shared" si="47"/>
        <v>1.2528331657247812E-3</v>
      </c>
      <c r="AM142" s="35"/>
    </row>
    <row r="143" spans="1:39" x14ac:dyDescent="0.25">
      <c r="A143" s="34">
        <v>8912796</v>
      </c>
      <c r="B143" s="34" t="s">
        <v>29</v>
      </c>
      <c r="C143" s="34">
        <v>8912796</v>
      </c>
      <c r="D143" s="34" t="s">
        <v>105</v>
      </c>
      <c r="F143" s="37">
        <v>715619.39141338959</v>
      </c>
      <c r="G143" s="35"/>
      <c r="H143" s="37">
        <v>717132.69462849991</v>
      </c>
      <c r="I143" s="37">
        <f t="shared" si="32"/>
        <v>1513.3032151103253</v>
      </c>
      <c r="J143" s="38">
        <f t="shared" si="33"/>
        <v>2.1102136695835207E-3</v>
      </c>
      <c r="K143" s="35"/>
      <c r="L143" s="37">
        <v>717132.69462850003</v>
      </c>
      <c r="M143" s="37">
        <f t="shared" si="34"/>
        <v>1513.3032151104417</v>
      </c>
      <c r="N143" s="38">
        <f t="shared" si="35"/>
        <v>2.1102136695836829E-3</v>
      </c>
      <c r="O143" s="35"/>
      <c r="P143" s="37">
        <v>718645.99785699998</v>
      </c>
      <c r="Q143" s="37">
        <f t="shared" si="36"/>
        <v>3026.6064436103916</v>
      </c>
      <c r="R143" s="38">
        <f t="shared" si="37"/>
        <v>4.21154010825319E-3</v>
      </c>
      <c r="S143" s="35"/>
      <c r="T143" s="37">
        <v>718645.99785699998</v>
      </c>
      <c r="U143" s="37">
        <f t="shared" si="38"/>
        <v>3026.6064436103916</v>
      </c>
      <c r="V143" s="38">
        <f t="shared" si="39"/>
        <v>4.21154010825319E-3</v>
      </c>
      <c r="W143" s="35"/>
      <c r="X143" s="37">
        <v>717132.69462849991</v>
      </c>
      <c r="Y143" s="37">
        <f t="shared" si="40"/>
        <v>1513.3032151103253</v>
      </c>
      <c r="Z143" s="38">
        <f t="shared" si="41"/>
        <v>2.1102136695835207E-3</v>
      </c>
      <c r="AA143" s="35"/>
      <c r="AB143" s="37">
        <v>717132.69462850003</v>
      </c>
      <c r="AC143" s="37">
        <f t="shared" si="42"/>
        <v>1513.3032151104417</v>
      </c>
      <c r="AD143" s="38">
        <f t="shared" si="43"/>
        <v>2.1102136695836829E-3</v>
      </c>
      <c r="AE143" s="35"/>
      <c r="AF143" s="37">
        <v>717132.69462849991</v>
      </c>
      <c r="AG143" s="37">
        <f t="shared" si="44"/>
        <v>1513.3032151103253</v>
      </c>
      <c r="AH143" s="38">
        <f t="shared" si="45"/>
        <v>2.1102136695835207E-3</v>
      </c>
      <c r="AI143" s="35"/>
      <c r="AJ143" s="37">
        <v>717132.69462850003</v>
      </c>
      <c r="AK143" s="37">
        <f t="shared" si="46"/>
        <v>1513.3032151104417</v>
      </c>
      <c r="AL143" s="38">
        <f t="shared" si="47"/>
        <v>2.1102136695836829E-3</v>
      </c>
      <c r="AM143" s="35"/>
    </row>
    <row r="144" spans="1:39" x14ac:dyDescent="0.25">
      <c r="A144" s="34">
        <v>8912801</v>
      </c>
      <c r="B144" s="34" t="s">
        <v>316</v>
      </c>
      <c r="C144" s="34">
        <v>8912801</v>
      </c>
      <c r="D144" s="34" t="s">
        <v>105</v>
      </c>
      <c r="F144" s="37">
        <v>947693.19742783322</v>
      </c>
      <c r="G144" s="35"/>
      <c r="H144" s="37">
        <v>949786.6851435001</v>
      </c>
      <c r="I144" s="37">
        <f t="shared" si="32"/>
        <v>2093.4877156668808</v>
      </c>
      <c r="J144" s="38">
        <f t="shared" si="33"/>
        <v>2.2041662074369708E-3</v>
      </c>
      <c r="K144" s="35"/>
      <c r="L144" s="37">
        <v>949786.68514349998</v>
      </c>
      <c r="M144" s="37">
        <f t="shared" si="34"/>
        <v>2093.4877156667644</v>
      </c>
      <c r="N144" s="38">
        <f t="shared" si="35"/>
        <v>2.2041662074368485E-3</v>
      </c>
      <c r="O144" s="35"/>
      <c r="P144" s="37">
        <v>951880.17288700002</v>
      </c>
      <c r="Q144" s="37">
        <f t="shared" si="36"/>
        <v>4186.9754591668025</v>
      </c>
      <c r="R144" s="38">
        <f t="shared" si="37"/>
        <v>4.3986371167580229E-3</v>
      </c>
      <c r="S144" s="35"/>
      <c r="T144" s="37">
        <v>951880.17288700002</v>
      </c>
      <c r="U144" s="37">
        <f t="shared" si="38"/>
        <v>4186.9754591668025</v>
      </c>
      <c r="V144" s="38">
        <f t="shared" si="39"/>
        <v>4.3986371167580229E-3</v>
      </c>
      <c r="W144" s="35"/>
      <c r="X144" s="37">
        <v>949786.6851435001</v>
      </c>
      <c r="Y144" s="37">
        <f t="shared" si="40"/>
        <v>2093.4877156668808</v>
      </c>
      <c r="Z144" s="38">
        <f t="shared" si="41"/>
        <v>2.2041662074369708E-3</v>
      </c>
      <c r="AA144" s="35"/>
      <c r="AB144" s="37">
        <v>949786.68514349998</v>
      </c>
      <c r="AC144" s="37">
        <f t="shared" si="42"/>
        <v>2093.4877156667644</v>
      </c>
      <c r="AD144" s="38">
        <f t="shared" si="43"/>
        <v>2.2041662074368485E-3</v>
      </c>
      <c r="AE144" s="35"/>
      <c r="AF144" s="37">
        <v>949786.6851435001</v>
      </c>
      <c r="AG144" s="37">
        <f t="shared" si="44"/>
        <v>2093.4877156668808</v>
      </c>
      <c r="AH144" s="38">
        <f t="shared" si="45"/>
        <v>2.2041662074369708E-3</v>
      </c>
      <c r="AI144" s="35"/>
      <c r="AJ144" s="37">
        <v>949786.68514349998</v>
      </c>
      <c r="AK144" s="37">
        <f t="shared" si="46"/>
        <v>2093.4877156667644</v>
      </c>
      <c r="AL144" s="38">
        <f t="shared" si="47"/>
        <v>2.2041662074368485E-3</v>
      </c>
      <c r="AM144" s="35"/>
    </row>
    <row r="145" spans="1:39" x14ac:dyDescent="0.25">
      <c r="A145" s="34">
        <v>8912802</v>
      </c>
      <c r="B145" s="34" t="s">
        <v>30</v>
      </c>
      <c r="C145" s="34">
        <v>8912802</v>
      </c>
      <c r="D145" s="34" t="s">
        <v>105</v>
      </c>
      <c r="F145" s="37">
        <v>787250.65028328507</v>
      </c>
      <c r="G145" s="35"/>
      <c r="H145" s="37">
        <v>788943.03167575016</v>
      </c>
      <c r="I145" s="37">
        <f t="shared" si="32"/>
        <v>1692.3813924650894</v>
      </c>
      <c r="J145" s="38">
        <f t="shared" si="33"/>
        <v>2.1451249640552575E-3</v>
      </c>
      <c r="K145" s="35"/>
      <c r="L145" s="37">
        <v>788943.03167575016</v>
      </c>
      <c r="M145" s="37">
        <f t="shared" si="34"/>
        <v>1692.3813924650894</v>
      </c>
      <c r="N145" s="38">
        <f t="shared" si="35"/>
        <v>2.1451249640552575E-3</v>
      </c>
      <c r="O145" s="35"/>
      <c r="P145" s="37">
        <v>790635.4130515001</v>
      </c>
      <c r="Q145" s="37">
        <f t="shared" si="36"/>
        <v>3384.7627682150342</v>
      </c>
      <c r="R145" s="38">
        <f t="shared" si="37"/>
        <v>4.2810664844259369E-3</v>
      </c>
      <c r="S145" s="35"/>
      <c r="T145" s="37">
        <v>790635.4130515001</v>
      </c>
      <c r="U145" s="37">
        <f t="shared" si="38"/>
        <v>3384.7627682150342</v>
      </c>
      <c r="V145" s="38">
        <f t="shared" si="39"/>
        <v>4.2810664844259369E-3</v>
      </c>
      <c r="W145" s="35"/>
      <c r="X145" s="37">
        <v>788943.03167575016</v>
      </c>
      <c r="Y145" s="37">
        <f t="shared" si="40"/>
        <v>1692.3813924650894</v>
      </c>
      <c r="Z145" s="38">
        <f t="shared" si="41"/>
        <v>2.1451249640552575E-3</v>
      </c>
      <c r="AA145" s="35"/>
      <c r="AB145" s="37">
        <v>788943.03167575016</v>
      </c>
      <c r="AC145" s="37">
        <f t="shared" si="42"/>
        <v>1692.3813924650894</v>
      </c>
      <c r="AD145" s="38">
        <f t="shared" si="43"/>
        <v>2.1451249640552575E-3</v>
      </c>
      <c r="AE145" s="35"/>
      <c r="AF145" s="37">
        <v>788943.03167575016</v>
      </c>
      <c r="AG145" s="37">
        <f t="shared" si="44"/>
        <v>1692.3813924650894</v>
      </c>
      <c r="AH145" s="38">
        <f t="shared" si="45"/>
        <v>2.1451249640552575E-3</v>
      </c>
      <c r="AI145" s="35"/>
      <c r="AJ145" s="37">
        <v>788943.03167575016</v>
      </c>
      <c r="AK145" s="37">
        <f t="shared" si="46"/>
        <v>1692.3813924650894</v>
      </c>
      <c r="AL145" s="38">
        <f t="shared" si="47"/>
        <v>2.1451249640552575E-3</v>
      </c>
      <c r="AM145" s="35"/>
    </row>
    <row r="146" spans="1:39" x14ac:dyDescent="0.25">
      <c r="A146" s="34">
        <v>8912806</v>
      </c>
      <c r="B146" s="34" t="s">
        <v>239</v>
      </c>
      <c r="C146" s="34">
        <v>8912806</v>
      </c>
      <c r="D146" s="34" t="s">
        <v>105</v>
      </c>
      <c r="F146" s="37">
        <v>593722.35168991983</v>
      </c>
      <c r="G146" s="35"/>
      <c r="H146" s="37">
        <v>594930.91232925002</v>
      </c>
      <c r="I146" s="37">
        <f t="shared" si="32"/>
        <v>1208.5606393301859</v>
      </c>
      <c r="J146" s="38">
        <f t="shared" si="33"/>
        <v>2.0314302287613144E-3</v>
      </c>
      <c r="K146" s="35"/>
      <c r="L146" s="37">
        <v>594930.91232925002</v>
      </c>
      <c r="M146" s="37">
        <f t="shared" si="34"/>
        <v>1208.5606393301859</v>
      </c>
      <c r="N146" s="38">
        <f t="shared" si="35"/>
        <v>2.0314302287613144E-3</v>
      </c>
      <c r="O146" s="35"/>
      <c r="P146" s="37">
        <v>596139.47295850003</v>
      </c>
      <c r="Q146" s="37">
        <f t="shared" si="36"/>
        <v>2417.121268580202</v>
      </c>
      <c r="R146" s="38">
        <f t="shared" si="37"/>
        <v>4.0546237553849562E-3</v>
      </c>
      <c r="S146" s="35"/>
      <c r="T146" s="37">
        <v>596139.47295850003</v>
      </c>
      <c r="U146" s="37">
        <f t="shared" si="38"/>
        <v>2417.121268580202</v>
      </c>
      <c r="V146" s="38">
        <f t="shared" si="39"/>
        <v>4.0546237553849562E-3</v>
      </c>
      <c r="W146" s="35"/>
      <c r="X146" s="37">
        <v>594930.91232925002</v>
      </c>
      <c r="Y146" s="37">
        <f t="shared" si="40"/>
        <v>1208.5606393301859</v>
      </c>
      <c r="Z146" s="38">
        <f t="shared" si="41"/>
        <v>2.0314302287613144E-3</v>
      </c>
      <c r="AA146" s="35"/>
      <c r="AB146" s="37">
        <v>594930.91232925002</v>
      </c>
      <c r="AC146" s="37">
        <f t="shared" si="42"/>
        <v>1208.5606393301859</v>
      </c>
      <c r="AD146" s="38">
        <f t="shared" si="43"/>
        <v>2.0314302287613144E-3</v>
      </c>
      <c r="AE146" s="35"/>
      <c r="AF146" s="37">
        <v>594930.91232925002</v>
      </c>
      <c r="AG146" s="37">
        <f t="shared" si="44"/>
        <v>1208.5606393301859</v>
      </c>
      <c r="AH146" s="38">
        <f t="shared" si="45"/>
        <v>2.0314302287613144E-3</v>
      </c>
      <c r="AI146" s="35"/>
      <c r="AJ146" s="37">
        <v>594930.91232925002</v>
      </c>
      <c r="AK146" s="37">
        <f t="shared" si="46"/>
        <v>1208.5606393301859</v>
      </c>
      <c r="AL146" s="38">
        <f t="shared" si="47"/>
        <v>2.0314302287613144E-3</v>
      </c>
      <c r="AM146" s="35"/>
    </row>
    <row r="147" spans="1:39" x14ac:dyDescent="0.25">
      <c r="A147" s="34">
        <v>8912810</v>
      </c>
      <c r="B147" s="34" t="s">
        <v>240</v>
      </c>
      <c r="C147" s="34">
        <v>8912810</v>
      </c>
      <c r="D147" s="34" t="s">
        <v>105</v>
      </c>
      <c r="F147" s="37">
        <v>850136.4358910392</v>
      </c>
      <c r="G147" s="35"/>
      <c r="H147" s="37">
        <v>851986.03173975006</v>
      </c>
      <c r="I147" s="37">
        <f t="shared" si="32"/>
        <v>1849.5958487108583</v>
      </c>
      <c r="J147" s="38">
        <f t="shared" si="33"/>
        <v>2.1709227379397233E-3</v>
      </c>
      <c r="K147" s="35"/>
      <c r="L147" s="37">
        <v>851986.03173975006</v>
      </c>
      <c r="M147" s="37">
        <f t="shared" si="34"/>
        <v>1849.5958487108583</v>
      </c>
      <c r="N147" s="38">
        <f t="shared" si="35"/>
        <v>2.1709227379397233E-3</v>
      </c>
      <c r="O147" s="35"/>
      <c r="P147" s="37">
        <v>853835.62757950008</v>
      </c>
      <c r="Q147" s="37">
        <f t="shared" si="36"/>
        <v>3699.19168846088</v>
      </c>
      <c r="R147" s="38">
        <f t="shared" si="37"/>
        <v>4.3324400727427492E-3</v>
      </c>
      <c r="S147" s="35"/>
      <c r="T147" s="37">
        <v>853835.62757950008</v>
      </c>
      <c r="U147" s="37">
        <f t="shared" si="38"/>
        <v>3699.19168846088</v>
      </c>
      <c r="V147" s="38">
        <f t="shared" si="39"/>
        <v>4.3324400727427492E-3</v>
      </c>
      <c r="W147" s="35"/>
      <c r="X147" s="37">
        <v>851986.03173975006</v>
      </c>
      <c r="Y147" s="37">
        <f t="shared" si="40"/>
        <v>1849.5958487108583</v>
      </c>
      <c r="Z147" s="38">
        <f t="shared" si="41"/>
        <v>2.1709227379397233E-3</v>
      </c>
      <c r="AA147" s="35"/>
      <c r="AB147" s="37">
        <v>851986.03173975006</v>
      </c>
      <c r="AC147" s="37">
        <f t="shared" si="42"/>
        <v>1849.5958487108583</v>
      </c>
      <c r="AD147" s="38">
        <f t="shared" si="43"/>
        <v>2.1709227379397233E-3</v>
      </c>
      <c r="AE147" s="35"/>
      <c r="AF147" s="37">
        <v>851986.03173975006</v>
      </c>
      <c r="AG147" s="37">
        <f t="shared" si="44"/>
        <v>1849.5958487108583</v>
      </c>
      <c r="AH147" s="38">
        <f t="shared" si="45"/>
        <v>2.1709227379397233E-3</v>
      </c>
      <c r="AI147" s="35"/>
      <c r="AJ147" s="37">
        <v>851986.03173975006</v>
      </c>
      <c r="AK147" s="37">
        <f t="shared" si="46"/>
        <v>1849.5958487108583</v>
      </c>
      <c r="AL147" s="38">
        <f t="shared" si="47"/>
        <v>2.1709227379397233E-3</v>
      </c>
      <c r="AM147" s="35"/>
    </row>
    <row r="148" spans="1:39" x14ac:dyDescent="0.25">
      <c r="A148" s="34">
        <v>8912812</v>
      </c>
      <c r="B148" s="34" t="s">
        <v>241</v>
      </c>
      <c r="C148" s="34">
        <v>8912812</v>
      </c>
      <c r="D148" s="34" t="s">
        <v>105</v>
      </c>
      <c r="F148" s="37">
        <v>1088836.8714018567</v>
      </c>
      <c r="G148" s="35"/>
      <c r="H148" s="37">
        <v>1091283.2183284999</v>
      </c>
      <c r="I148" s="37">
        <f t="shared" si="32"/>
        <v>2446.3469266432803</v>
      </c>
      <c r="J148" s="38">
        <f t="shared" si="33"/>
        <v>2.241715885991822E-3</v>
      </c>
      <c r="K148" s="35"/>
      <c r="L148" s="37">
        <v>1091283.2183284999</v>
      </c>
      <c r="M148" s="37">
        <f t="shared" si="34"/>
        <v>2446.3469266432803</v>
      </c>
      <c r="N148" s="38">
        <f t="shared" si="35"/>
        <v>2.241715885991822E-3</v>
      </c>
      <c r="O148" s="35"/>
      <c r="P148" s="37">
        <v>1093729.565257</v>
      </c>
      <c r="Q148" s="37">
        <f t="shared" si="36"/>
        <v>4892.693855143385</v>
      </c>
      <c r="R148" s="38">
        <f t="shared" si="37"/>
        <v>4.4734036735979794E-3</v>
      </c>
      <c r="S148" s="35"/>
      <c r="T148" s="37">
        <v>1093729.5652569998</v>
      </c>
      <c r="U148" s="37">
        <f t="shared" si="38"/>
        <v>4892.6938551431522</v>
      </c>
      <c r="V148" s="38">
        <f t="shared" si="39"/>
        <v>4.4734036735977678E-3</v>
      </c>
      <c r="W148" s="35"/>
      <c r="X148" s="37">
        <v>1091283.2183284999</v>
      </c>
      <c r="Y148" s="37">
        <f t="shared" si="40"/>
        <v>2446.3469266432803</v>
      </c>
      <c r="Z148" s="38">
        <f t="shared" si="41"/>
        <v>2.241715885991822E-3</v>
      </c>
      <c r="AA148" s="35"/>
      <c r="AB148" s="37">
        <v>1091283.2183284999</v>
      </c>
      <c r="AC148" s="37">
        <f t="shared" si="42"/>
        <v>2446.3469266432803</v>
      </c>
      <c r="AD148" s="38">
        <f t="shared" si="43"/>
        <v>2.241715885991822E-3</v>
      </c>
      <c r="AE148" s="35"/>
      <c r="AF148" s="37">
        <v>1091283.2183284999</v>
      </c>
      <c r="AG148" s="37">
        <f t="shared" si="44"/>
        <v>2446.3469266432803</v>
      </c>
      <c r="AH148" s="38">
        <f t="shared" si="45"/>
        <v>2.241715885991822E-3</v>
      </c>
      <c r="AI148" s="35"/>
      <c r="AJ148" s="37">
        <v>1091283.2183284999</v>
      </c>
      <c r="AK148" s="37">
        <f t="shared" si="46"/>
        <v>2446.3469266432803</v>
      </c>
      <c r="AL148" s="38">
        <f t="shared" si="47"/>
        <v>2.241715885991822E-3</v>
      </c>
      <c r="AM148" s="35"/>
    </row>
    <row r="149" spans="1:39" x14ac:dyDescent="0.25">
      <c r="A149" s="34">
        <v>8912813</v>
      </c>
      <c r="B149" s="34" t="s">
        <v>31</v>
      </c>
      <c r="C149" s="34">
        <v>8912813</v>
      </c>
      <c r="D149" s="34" t="s">
        <v>105</v>
      </c>
      <c r="F149" s="37">
        <v>311660.70167425566</v>
      </c>
      <c r="G149" s="35"/>
      <c r="H149" s="37">
        <v>313599.94506870001</v>
      </c>
      <c r="I149" s="37">
        <f t="shared" si="32"/>
        <v>1939.2433944443474</v>
      </c>
      <c r="J149" s="38">
        <f t="shared" si="33"/>
        <v>6.1838129277080054E-3</v>
      </c>
      <c r="K149" s="35"/>
      <c r="L149" s="37">
        <v>313599.94506870001</v>
      </c>
      <c r="M149" s="37">
        <f t="shared" si="34"/>
        <v>1939.2433944443474</v>
      </c>
      <c r="N149" s="38">
        <f t="shared" si="35"/>
        <v>6.1838129277080054E-3</v>
      </c>
      <c r="O149" s="35"/>
      <c r="P149" s="37">
        <v>312542.17595850001</v>
      </c>
      <c r="Q149" s="37">
        <f t="shared" si="36"/>
        <v>881.47428424435202</v>
      </c>
      <c r="R149" s="38">
        <f t="shared" si="37"/>
        <v>2.8203370682406588E-3</v>
      </c>
      <c r="S149" s="35"/>
      <c r="T149" s="37">
        <v>312542.17595850001</v>
      </c>
      <c r="U149" s="37">
        <f t="shared" si="38"/>
        <v>881.47428424435202</v>
      </c>
      <c r="V149" s="38">
        <f t="shared" si="39"/>
        <v>2.8203370682406588E-3</v>
      </c>
      <c r="W149" s="35"/>
      <c r="X149" s="37">
        <v>313423.65021700005</v>
      </c>
      <c r="Y149" s="37">
        <f t="shared" si="40"/>
        <v>1762.9485427443869</v>
      </c>
      <c r="Z149" s="38">
        <f t="shared" si="41"/>
        <v>5.6248101938823148E-3</v>
      </c>
      <c r="AA149" s="35"/>
      <c r="AB149" s="37">
        <v>313423.65021700005</v>
      </c>
      <c r="AC149" s="37">
        <f t="shared" si="42"/>
        <v>1762.9485427443869</v>
      </c>
      <c r="AD149" s="38">
        <f t="shared" si="43"/>
        <v>5.6248101938823148E-3</v>
      </c>
      <c r="AE149" s="35"/>
      <c r="AF149" s="37">
        <v>312101.43882925005</v>
      </c>
      <c r="AG149" s="37">
        <f t="shared" si="44"/>
        <v>440.73715499439277</v>
      </c>
      <c r="AH149" s="38">
        <f t="shared" si="45"/>
        <v>1.4121599587867296E-3</v>
      </c>
      <c r="AI149" s="35"/>
      <c r="AJ149" s="37">
        <v>312101.43882925005</v>
      </c>
      <c r="AK149" s="37">
        <f t="shared" si="46"/>
        <v>440.73715499439277</v>
      </c>
      <c r="AL149" s="38">
        <f t="shared" si="47"/>
        <v>1.4121599587867296E-3</v>
      </c>
      <c r="AM149" s="35"/>
    </row>
    <row r="150" spans="1:39" x14ac:dyDescent="0.25">
      <c r="A150" s="34">
        <v>8912821</v>
      </c>
      <c r="B150" s="34" t="s">
        <v>242</v>
      </c>
      <c r="C150" s="34">
        <v>8912821</v>
      </c>
      <c r="D150" s="34" t="s">
        <v>105</v>
      </c>
      <c r="F150" s="37">
        <v>712348.93596755771</v>
      </c>
      <c r="G150" s="35"/>
      <c r="H150" s="37">
        <v>714572.86633079743</v>
      </c>
      <c r="I150" s="37">
        <f t="shared" si="32"/>
        <v>2223.9303632397205</v>
      </c>
      <c r="J150" s="38">
        <f t="shared" si="33"/>
        <v>3.1122513434622854E-3</v>
      </c>
      <c r="K150" s="35"/>
      <c r="L150" s="37">
        <v>713854.06308999995</v>
      </c>
      <c r="M150" s="37">
        <f t="shared" si="34"/>
        <v>1505.127122442238</v>
      </c>
      <c r="N150" s="38">
        <f t="shared" si="35"/>
        <v>2.1084521336575727E-3</v>
      </c>
      <c r="O150" s="35"/>
      <c r="P150" s="37">
        <v>715359.19017999992</v>
      </c>
      <c r="Q150" s="37">
        <f t="shared" si="36"/>
        <v>3010.2542124422034</v>
      </c>
      <c r="R150" s="38">
        <f t="shared" si="37"/>
        <v>4.2080317884568702E-3</v>
      </c>
      <c r="S150" s="35"/>
      <c r="T150" s="37">
        <v>715359.19017999992</v>
      </c>
      <c r="U150" s="37">
        <f t="shared" si="38"/>
        <v>3010.2542124422034</v>
      </c>
      <c r="V150" s="38">
        <f t="shared" si="39"/>
        <v>4.2080317884568702E-3</v>
      </c>
      <c r="W150" s="35"/>
      <c r="X150" s="37">
        <v>714572.86633079743</v>
      </c>
      <c r="Y150" s="37">
        <f t="shared" si="40"/>
        <v>2223.9303632397205</v>
      </c>
      <c r="Z150" s="38">
        <f t="shared" si="41"/>
        <v>3.1122513434622854E-3</v>
      </c>
      <c r="AA150" s="35"/>
      <c r="AB150" s="37">
        <v>713854.06308999995</v>
      </c>
      <c r="AC150" s="37">
        <f t="shared" si="42"/>
        <v>1505.127122442238</v>
      </c>
      <c r="AD150" s="38">
        <f t="shared" si="43"/>
        <v>2.1084521336575727E-3</v>
      </c>
      <c r="AE150" s="35"/>
      <c r="AF150" s="37">
        <v>713854.06308999995</v>
      </c>
      <c r="AG150" s="37">
        <f t="shared" si="44"/>
        <v>1505.127122442238</v>
      </c>
      <c r="AH150" s="38">
        <f t="shared" si="45"/>
        <v>2.1084521336575727E-3</v>
      </c>
      <c r="AI150" s="35"/>
      <c r="AJ150" s="37">
        <v>713854.06308999995</v>
      </c>
      <c r="AK150" s="37">
        <f t="shared" si="46"/>
        <v>1505.127122442238</v>
      </c>
      <c r="AL150" s="38">
        <f t="shared" si="47"/>
        <v>2.1084521336575727E-3</v>
      </c>
      <c r="AM150" s="35"/>
    </row>
    <row r="151" spans="1:39" x14ac:dyDescent="0.25">
      <c r="A151" s="34">
        <v>8912822</v>
      </c>
      <c r="B151" s="34" t="s">
        <v>243</v>
      </c>
      <c r="C151" s="34">
        <v>8912822</v>
      </c>
      <c r="D151" s="34" t="s">
        <v>105</v>
      </c>
      <c r="F151" s="37">
        <v>986965.80979534797</v>
      </c>
      <c r="G151" s="35"/>
      <c r="H151" s="37">
        <v>989157.47907450015</v>
      </c>
      <c r="I151" s="37">
        <f t="shared" si="32"/>
        <v>2191.6692791521782</v>
      </c>
      <c r="J151" s="38">
        <f t="shared" si="33"/>
        <v>2.2156929766156161E-3</v>
      </c>
      <c r="K151" s="35"/>
      <c r="L151" s="37">
        <v>989157.47907450015</v>
      </c>
      <c r="M151" s="37">
        <f t="shared" si="34"/>
        <v>2191.6692791521782</v>
      </c>
      <c r="N151" s="38">
        <f t="shared" si="35"/>
        <v>2.2156929766156161E-3</v>
      </c>
      <c r="O151" s="35"/>
      <c r="P151" s="37">
        <v>991349.14834900014</v>
      </c>
      <c r="Q151" s="37">
        <f t="shared" si="36"/>
        <v>4383.3385536521673</v>
      </c>
      <c r="R151" s="38">
        <f t="shared" si="37"/>
        <v>4.4215890647126797E-3</v>
      </c>
      <c r="S151" s="35"/>
      <c r="T151" s="37">
        <v>991349.14834900014</v>
      </c>
      <c r="U151" s="37">
        <f t="shared" si="38"/>
        <v>4383.3385536521673</v>
      </c>
      <c r="V151" s="38">
        <f t="shared" si="39"/>
        <v>4.4215890647126797E-3</v>
      </c>
      <c r="W151" s="35"/>
      <c r="X151" s="37">
        <v>989157.47907450015</v>
      </c>
      <c r="Y151" s="37">
        <f t="shared" si="40"/>
        <v>2191.6692791521782</v>
      </c>
      <c r="Z151" s="38">
        <f t="shared" si="41"/>
        <v>2.2156929766156161E-3</v>
      </c>
      <c r="AA151" s="35"/>
      <c r="AB151" s="37">
        <v>989157.47907450015</v>
      </c>
      <c r="AC151" s="37">
        <f t="shared" si="42"/>
        <v>2191.6692791521782</v>
      </c>
      <c r="AD151" s="38">
        <f t="shared" si="43"/>
        <v>2.2156929766156161E-3</v>
      </c>
      <c r="AE151" s="35"/>
      <c r="AF151" s="37">
        <v>989157.47907450004</v>
      </c>
      <c r="AG151" s="37">
        <f t="shared" si="44"/>
        <v>2191.6692791520618</v>
      </c>
      <c r="AH151" s="38">
        <f t="shared" si="45"/>
        <v>2.2156929766154985E-3</v>
      </c>
      <c r="AI151" s="35"/>
      <c r="AJ151" s="37">
        <v>989157.47907450004</v>
      </c>
      <c r="AK151" s="37">
        <f t="shared" si="46"/>
        <v>2191.6692791520618</v>
      </c>
      <c r="AL151" s="38">
        <f t="shared" si="47"/>
        <v>2.2156929766154985E-3</v>
      </c>
      <c r="AM151" s="35"/>
    </row>
    <row r="152" spans="1:39" x14ac:dyDescent="0.25">
      <c r="A152" s="34">
        <v>8912824</v>
      </c>
      <c r="B152" s="34" t="s">
        <v>32</v>
      </c>
      <c r="C152" s="34">
        <v>8912824</v>
      </c>
      <c r="D152" s="34" t="s">
        <v>105</v>
      </c>
      <c r="F152" s="37">
        <v>699605.96131006372</v>
      </c>
      <c r="G152" s="35"/>
      <c r="H152" s="37">
        <v>701079.23095324996</v>
      </c>
      <c r="I152" s="37">
        <f t="shared" si="32"/>
        <v>1473.2696431862423</v>
      </c>
      <c r="J152" s="38">
        <f t="shared" si="33"/>
        <v>2.1014310196909602E-3</v>
      </c>
      <c r="K152" s="35"/>
      <c r="L152" s="37">
        <v>701079.23095325008</v>
      </c>
      <c r="M152" s="37">
        <f t="shared" si="34"/>
        <v>1473.2696431863587</v>
      </c>
      <c r="N152" s="38">
        <f t="shared" si="35"/>
        <v>2.1014310196911259E-3</v>
      </c>
      <c r="O152" s="35"/>
      <c r="P152" s="37">
        <v>702552.50060649996</v>
      </c>
      <c r="Q152" s="37">
        <f t="shared" si="36"/>
        <v>2946.53929643624</v>
      </c>
      <c r="R152" s="38">
        <f t="shared" si="37"/>
        <v>4.1940485499554125E-3</v>
      </c>
      <c r="S152" s="35"/>
      <c r="T152" s="37">
        <v>702552.50060650008</v>
      </c>
      <c r="U152" s="37">
        <f t="shared" si="38"/>
        <v>2946.5392964363564</v>
      </c>
      <c r="V152" s="38">
        <f t="shared" si="39"/>
        <v>4.1940485499555773E-3</v>
      </c>
      <c r="W152" s="35"/>
      <c r="X152" s="37">
        <v>701079.23095324996</v>
      </c>
      <c r="Y152" s="37">
        <f t="shared" si="40"/>
        <v>1473.2696431862423</v>
      </c>
      <c r="Z152" s="38">
        <f t="shared" si="41"/>
        <v>2.1014310196909602E-3</v>
      </c>
      <c r="AA152" s="35"/>
      <c r="AB152" s="37">
        <v>701079.23095325008</v>
      </c>
      <c r="AC152" s="37">
        <f t="shared" si="42"/>
        <v>1473.2696431863587</v>
      </c>
      <c r="AD152" s="38">
        <f t="shared" si="43"/>
        <v>2.1014310196911259E-3</v>
      </c>
      <c r="AE152" s="35"/>
      <c r="AF152" s="37">
        <v>701079.23095324996</v>
      </c>
      <c r="AG152" s="37">
        <f t="shared" si="44"/>
        <v>1473.2696431862423</v>
      </c>
      <c r="AH152" s="38">
        <f t="shared" si="45"/>
        <v>2.1014310196909602E-3</v>
      </c>
      <c r="AI152" s="35"/>
      <c r="AJ152" s="37">
        <v>701079.23095325008</v>
      </c>
      <c r="AK152" s="37">
        <f t="shared" si="46"/>
        <v>1473.2696431863587</v>
      </c>
      <c r="AL152" s="38">
        <f t="shared" si="47"/>
        <v>2.1014310196911259E-3</v>
      </c>
      <c r="AM152" s="35"/>
    </row>
    <row r="153" spans="1:39" x14ac:dyDescent="0.25">
      <c r="A153" s="34">
        <v>8912826</v>
      </c>
      <c r="B153" s="34" t="s">
        <v>244</v>
      </c>
      <c r="C153" s="34">
        <v>8912826</v>
      </c>
      <c r="D153" s="34" t="s">
        <v>105</v>
      </c>
      <c r="F153" s="37">
        <v>714832.20286378567</v>
      </c>
      <c r="G153" s="35"/>
      <c r="H153" s="37">
        <v>716343.53815724992</v>
      </c>
      <c r="I153" s="37">
        <f t="shared" si="32"/>
        <v>1511.3352934642462</v>
      </c>
      <c r="J153" s="38">
        <f t="shared" si="33"/>
        <v>2.1097912006745592E-3</v>
      </c>
      <c r="K153" s="35"/>
      <c r="L153" s="37">
        <v>716343.53815725003</v>
      </c>
      <c r="M153" s="37">
        <f t="shared" si="34"/>
        <v>1511.3352934643626</v>
      </c>
      <c r="N153" s="38">
        <f t="shared" si="35"/>
        <v>2.1097912006747214E-3</v>
      </c>
      <c r="O153" s="35"/>
      <c r="P153" s="37">
        <v>717854.87341449992</v>
      </c>
      <c r="Q153" s="37">
        <f t="shared" si="36"/>
        <v>3022.6705507142469</v>
      </c>
      <c r="R153" s="38">
        <f t="shared" si="37"/>
        <v>4.2106986560344947E-3</v>
      </c>
      <c r="S153" s="35"/>
      <c r="T153" s="37">
        <v>717854.87341450003</v>
      </c>
      <c r="U153" s="37">
        <f t="shared" si="38"/>
        <v>3022.6705507143633</v>
      </c>
      <c r="V153" s="38">
        <f t="shared" si="39"/>
        <v>4.210698656034656E-3</v>
      </c>
      <c r="W153" s="35"/>
      <c r="X153" s="37">
        <v>716343.53815724992</v>
      </c>
      <c r="Y153" s="37">
        <f t="shared" si="40"/>
        <v>1511.3352934642462</v>
      </c>
      <c r="Z153" s="38">
        <f t="shared" si="41"/>
        <v>2.1097912006745592E-3</v>
      </c>
      <c r="AA153" s="35"/>
      <c r="AB153" s="37">
        <v>716343.53815725003</v>
      </c>
      <c r="AC153" s="37">
        <f t="shared" si="42"/>
        <v>1511.3352934643626</v>
      </c>
      <c r="AD153" s="38">
        <f t="shared" si="43"/>
        <v>2.1097912006747214E-3</v>
      </c>
      <c r="AE153" s="35"/>
      <c r="AF153" s="37">
        <v>716343.53815724992</v>
      </c>
      <c r="AG153" s="37">
        <f t="shared" si="44"/>
        <v>1511.3352934642462</v>
      </c>
      <c r="AH153" s="38">
        <f t="shared" si="45"/>
        <v>2.1097912006745592E-3</v>
      </c>
      <c r="AI153" s="35"/>
      <c r="AJ153" s="37">
        <v>716343.53815725003</v>
      </c>
      <c r="AK153" s="37">
        <f t="shared" si="46"/>
        <v>1511.3352934643626</v>
      </c>
      <c r="AL153" s="38">
        <f t="shared" si="47"/>
        <v>2.1097912006747214E-3</v>
      </c>
      <c r="AM153" s="35"/>
    </row>
    <row r="154" spans="1:39" x14ac:dyDescent="0.25">
      <c r="A154" s="34">
        <v>8912829</v>
      </c>
      <c r="B154" s="34" t="s">
        <v>245</v>
      </c>
      <c r="C154" s="34">
        <v>8912829</v>
      </c>
      <c r="D154" s="34" t="s">
        <v>105</v>
      </c>
      <c r="F154" s="37">
        <v>447209.02748261066</v>
      </c>
      <c r="G154" s="35"/>
      <c r="H154" s="37">
        <v>448010.47350366326</v>
      </c>
      <c r="I154" s="37">
        <f t="shared" si="32"/>
        <v>801.44602105260128</v>
      </c>
      <c r="J154" s="38">
        <f t="shared" si="33"/>
        <v>1.7889001897319441E-3</v>
      </c>
      <c r="K154" s="35"/>
      <c r="L154" s="37">
        <v>448010.4735036632</v>
      </c>
      <c r="M154" s="37">
        <f t="shared" si="34"/>
        <v>801.44602105254307</v>
      </c>
      <c r="N154" s="38">
        <f t="shared" si="35"/>
        <v>1.7889001897318144E-3</v>
      </c>
      <c r="O154" s="35"/>
      <c r="P154" s="37">
        <v>448811.91950732644</v>
      </c>
      <c r="Q154" s="37">
        <f t="shared" si="36"/>
        <v>1602.8920247157803</v>
      </c>
      <c r="R154" s="38">
        <f t="shared" si="37"/>
        <v>3.5714114421812153E-3</v>
      </c>
      <c r="S154" s="35"/>
      <c r="T154" s="37">
        <v>448811.91950732644</v>
      </c>
      <c r="U154" s="37">
        <f t="shared" si="38"/>
        <v>1602.8920247157803</v>
      </c>
      <c r="V154" s="38">
        <f t="shared" si="39"/>
        <v>3.5714114421812153E-3</v>
      </c>
      <c r="W154" s="35"/>
      <c r="X154" s="37">
        <v>448010.47350366326</v>
      </c>
      <c r="Y154" s="37">
        <f t="shared" si="40"/>
        <v>801.44602105260128</v>
      </c>
      <c r="Z154" s="38">
        <f t="shared" si="41"/>
        <v>1.7889001897319441E-3</v>
      </c>
      <c r="AA154" s="35"/>
      <c r="AB154" s="37">
        <v>448010.4735036632</v>
      </c>
      <c r="AC154" s="37">
        <f t="shared" si="42"/>
        <v>801.44602105254307</v>
      </c>
      <c r="AD154" s="38">
        <f t="shared" si="43"/>
        <v>1.7889001897318144E-3</v>
      </c>
      <c r="AE154" s="35"/>
      <c r="AF154" s="37">
        <v>448010.47350366326</v>
      </c>
      <c r="AG154" s="37">
        <f t="shared" si="44"/>
        <v>801.44602105260128</v>
      </c>
      <c r="AH154" s="38">
        <f t="shared" si="45"/>
        <v>1.7889001897319441E-3</v>
      </c>
      <c r="AI154" s="35"/>
      <c r="AJ154" s="37">
        <v>448010.4735036632</v>
      </c>
      <c r="AK154" s="37">
        <f t="shared" si="46"/>
        <v>801.44602105254307</v>
      </c>
      <c r="AL154" s="38">
        <f t="shared" si="47"/>
        <v>1.7889001897318144E-3</v>
      </c>
      <c r="AM154" s="35"/>
    </row>
    <row r="155" spans="1:39" x14ac:dyDescent="0.25">
      <c r="A155" s="34">
        <v>8912844</v>
      </c>
      <c r="B155" s="34" t="s">
        <v>33</v>
      </c>
      <c r="C155" s="34">
        <v>8912844</v>
      </c>
      <c r="D155" s="34" t="s">
        <v>105</v>
      </c>
      <c r="F155" s="37">
        <v>373538.65349558921</v>
      </c>
      <c r="G155" s="35"/>
      <c r="H155" s="37">
        <v>374196.75488375005</v>
      </c>
      <c r="I155" s="37">
        <f t="shared" si="32"/>
        <v>658.10138816083781</v>
      </c>
      <c r="J155" s="38">
        <f t="shared" si="33"/>
        <v>1.7587041564945882E-3</v>
      </c>
      <c r="K155" s="35"/>
      <c r="L155" s="37">
        <v>374196.75488375005</v>
      </c>
      <c r="M155" s="37">
        <f t="shared" si="34"/>
        <v>658.10138816083781</v>
      </c>
      <c r="N155" s="38">
        <f t="shared" si="35"/>
        <v>1.7587041564945882E-3</v>
      </c>
      <c r="O155" s="35"/>
      <c r="P155" s="37">
        <v>374854.85626750003</v>
      </c>
      <c r="Q155" s="37">
        <f t="shared" si="36"/>
        <v>1316.2027719108155</v>
      </c>
      <c r="R155" s="38">
        <f t="shared" si="37"/>
        <v>3.5112330810289959E-3</v>
      </c>
      <c r="S155" s="35"/>
      <c r="T155" s="37">
        <v>374854.85626750003</v>
      </c>
      <c r="U155" s="37">
        <f t="shared" si="38"/>
        <v>1316.2027719108155</v>
      </c>
      <c r="V155" s="38">
        <f t="shared" si="39"/>
        <v>3.5112330810289959E-3</v>
      </c>
      <c r="W155" s="35"/>
      <c r="X155" s="37">
        <v>374196.75488375005</v>
      </c>
      <c r="Y155" s="37">
        <f t="shared" si="40"/>
        <v>658.10138816083781</v>
      </c>
      <c r="Z155" s="38">
        <f t="shared" si="41"/>
        <v>1.7587041564945882E-3</v>
      </c>
      <c r="AA155" s="35"/>
      <c r="AB155" s="37">
        <v>374196.75488375005</v>
      </c>
      <c r="AC155" s="37">
        <f t="shared" si="42"/>
        <v>658.10138816083781</v>
      </c>
      <c r="AD155" s="38">
        <f t="shared" si="43"/>
        <v>1.7587041564945882E-3</v>
      </c>
      <c r="AE155" s="35"/>
      <c r="AF155" s="37">
        <v>374196.75488375005</v>
      </c>
      <c r="AG155" s="37">
        <f t="shared" si="44"/>
        <v>658.10138816083781</v>
      </c>
      <c r="AH155" s="38">
        <f t="shared" si="45"/>
        <v>1.7587041564945882E-3</v>
      </c>
      <c r="AI155" s="35"/>
      <c r="AJ155" s="37">
        <v>374196.75488375005</v>
      </c>
      <c r="AK155" s="37">
        <f t="shared" si="46"/>
        <v>658.10138816083781</v>
      </c>
      <c r="AL155" s="38">
        <f t="shared" si="47"/>
        <v>1.7587041564945882E-3</v>
      </c>
      <c r="AM155" s="35"/>
    </row>
    <row r="156" spans="1:39" x14ac:dyDescent="0.25">
      <c r="A156" s="34">
        <v>8912850</v>
      </c>
      <c r="B156" s="34" t="s">
        <v>178</v>
      </c>
      <c r="C156" s="34">
        <v>8912850</v>
      </c>
      <c r="D156" s="34" t="s">
        <v>105</v>
      </c>
      <c r="F156" s="37">
        <v>239245.90189710649</v>
      </c>
      <c r="G156" s="35"/>
      <c r="H156" s="37">
        <v>240388.58247089997</v>
      </c>
      <c r="I156" s="37">
        <f t="shared" si="32"/>
        <v>1142.6805737934774</v>
      </c>
      <c r="J156" s="38">
        <f t="shared" si="33"/>
        <v>4.7534727400449792E-3</v>
      </c>
      <c r="K156" s="35"/>
      <c r="L156" s="37">
        <v>240388.5824709</v>
      </c>
      <c r="M156" s="37">
        <f t="shared" si="34"/>
        <v>1142.6805737935065</v>
      </c>
      <c r="N156" s="38">
        <f t="shared" si="35"/>
        <v>4.7534727400450998E-3</v>
      </c>
      <c r="O156" s="35"/>
      <c r="P156" s="37">
        <v>239765.30215949999</v>
      </c>
      <c r="Q156" s="37">
        <f t="shared" si="36"/>
        <v>519.4002623934939</v>
      </c>
      <c r="R156" s="38">
        <f t="shared" si="37"/>
        <v>2.1662861878486957E-3</v>
      </c>
      <c r="S156" s="35"/>
      <c r="T156" s="37">
        <v>239765.30215949999</v>
      </c>
      <c r="U156" s="37">
        <f t="shared" si="38"/>
        <v>519.4002623934939</v>
      </c>
      <c r="V156" s="38">
        <f t="shared" si="39"/>
        <v>2.1662861878486957E-3</v>
      </c>
      <c r="W156" s="35"/>
      <c r="X156" s="37">
        <v>240284.70241899998</v>
      </c>
      <c r="Y156" s="37">
        <f t="shared" si="40"/>
        <v>1038.800521893485</v>
      </c>
      <c r="Z156" s="38">
        <f t="shared" si="41"/>
        <v>4.3232070599403425E-3</v>
      </c>
      <c r="AA156" s="35"/>
      <c r="AB156" s="37">
        <v>240284.70241900001</v>
      </c>
      <c r="AC156" s="37">
        <f t="shared" si="42"/>
        <v>1038.8005218935141</v>
      </c>
      <c r="AD156" s="38">
        <f t="shared" si="43"/>
        <v>4.3232070599404631E-3</v>
      </c>
      <c r="AE156" s="35"/>
      <c r="AF156" s="37">
        <v>239505.60202974998</v>
      </c>
      <c r="AG156" s="37">
        <f t="shared" si="44"/>
        <v>259.70013264348381</v>
      </c>
      <c r="AH156" s="38">
        <f t="shared" si="45"/>
        <v>1.0843175710404695E-3</v>
      </c>
      <c r="AI156" s="35"/>
      <c r="AJ156" s="37">
        <v>239505.60202975001</v>
      </c>
      <c r="AK156" s="37">
        <f t="shared" si="46"/>
        <v>259.70013264351292</v>
      </c>
      <c r="AL156" s="38">
        <f t="shared" si="47"/>
        <v>1.0843175710405907E-3</v>
      </c>
      <c r="AM156" s="35"/>
    </row>
    <row r="157" spans="1:39" x14ac:dyDescent="0.25">
      <c r="A157" s="34">
        <v>8912853</v>
      </c>
      <c r="B157" s="34" t="s">
        <v>34</v>
      </c>
      <c r="C157" s="34">
        <v>8912853</v>
      </c>
      <c r="D157" s="34" t="s">
        <v>105</v>
      </c>
      <c r="F157" s="37">
        <v>421935.96728799841</v>
      </c>
      <c r="G157" s="35"/>
      <c r="H157" s="37">
        <v>422715.06196825003</v>
      </c>
      <c r="I157" s="37">
        <f t="shared" si="32"/>
        <v>779.09468025161186</v>
      </c>
      <c r="J157" s="38">
        <f t="shared" si="33"/>
        <v>1.8430729121029744E-3</v>
      </c>
      <c r="K157" s="35"/>
      <c r="L157" s="37">
        <v>422715.06196825003</v>
      </c>
      <c r="M157" s="37">
        <f t="shared" si="34"/>
        <v>779.09468025161186</v>
      </c>
      <c r="N157" s="38">
        <f t="shared" si="35"/>
        <v>1.8430729121029744E-3</v>
      </c>
      <c r="O157" s="35"/>
      <c r="P157" s="37">
        <v>423494.15663650003</v>
      </c>
      <c r="Q157" s="37">
        <f t="shared" si="36"/>
        <v>1558.189348501619</v>
      </c>
      <c r="R157" s="38">
        <f t="shared" si="37"/>
        <v>3.6793644589506527E-3</v>
      </c>
      <c r="S157" s="35"/>
      <c r="T157" s="37">
        <v>423494.15663650003</v>
      </c>
      <c r="U157" s="37">
        <f t="shared" si="38"/>
        <v>1558.189348501619</v>
      </c>
      <c r="V157" s="38">
        <f t="shared" si="39"/>
        <v>3.6793644589506527E-3</v>
      </c>
      <c r="W157" s="35"/>
      <c r="X157" s="37">
        <v>422715.06196825003</v>
      </c>
      <c r="Y157" s="37">
        <f t="shared" si="40"/>
        <v>779.09468025161186</v>
      </c>
      <c r="Z157" s="38">
        <f t="shared" si="41"/>
        <v>1.8430729121029744E-3</v>
      </c>
      <c r="AA157" s="35"/>
      <c r="AB157" s="37">
        <v>422715.06196825003</v>
      </c>
      <c r="AC157" s="37">
        <f t="shared" si="42"/>
        <v>779.09468025161186</v>
      </c>
      <c r="AD157" s="38">
        <f t="shared" si="43"/>
        <v>1.8430729121029744E-3</v>
      </c>
      <c r="AE157" s="35"/>
      <c r="AF157" s="37">
        <v>422715.06196825003</v>
      </c>
      <c r="AG157" s="37">
        <f t="shared" si="44"/>
        <v>779.09468025161186</v>
      </c>
      <c r="AH157" s="38">
        <f t="shared" si="45"/>
        <v>1.8430729121029744E-3</v>
      </c>
      <c r="AI157" s="35"/>
      <c r="AJ157" s="37">
        <v>422715.06196825003</v>
      </c>
      <c r="AK157" s="37">
        <f t="shared" si="46"/>
        <v>779.09468025161186</v>
      </c>
      <c r="AL157" s="38">
        <f t="shared" si="47"/>
        <v>1.8430729121029744E-3</v>
      </c>
      <c r="AM157" s="35"/>
    </row>
    <row r="158" spans="1:39" x14ac:dyDescent="0.25">
      <c r="A158" s="34">
        <v>8912858</v>
      </c>
      <c r="B158" s="34" t="s">
        <v>76</v>
      </c>
      <c r="C158" s="34">
        <v>8912858</v>
      </c>
      <c r="D158" s="34" t="s">
        <v>105</v>
      </c>
      <c r="F158" s="37">
        <v>744108.58811209421</v>
      </c>
      <c r="G158" s="35"/>
      <c r="H158" s="37">
        <v>745693.11432024988</v>
      </c>
      <c r="I158" s="37">
        <f t="shared" si="32"/>
        <v>1584.5262081556721</v>
      </c>
      <c r="J158" s="38">
        <f t="shared" si="33"/>
        <v>2.1249039017881715E-3</v>
      </c>
      <c r="K158" s="35"/>
      <c r="L158" s="37">
        <v>745693.11432024988</v>
      </c>
      <c r="M158" s="37">
        <f t="shared" si="34"/>
        <v>1584.5262081556721</v>
      </c>
      <c r="N158" s="38">
        <f t="shared" si="35"/>
        <v>2.1249039017881715E-3</v>
      </c>
      <c r="O158" s="35"/>
      <c r="P158" s="37">
        <v>747277.64054049994</v>
      </c>
      <c r="Q158" s="37">
        <f t="shared" si="36"/>
        <v>3169.0524284057319</v>
      </c>
      <c r="R158" s="38">
        <f t="shared" si="37"/>
        <v>4.2407965346234391E-3</v>
      </c>
      <c r="S158" s="35"/>
      <c r="T158" s="37">
        <v>747277.64054049994</v>
      </c>
      <c r="U158" s="37">
        <f t="shared" si="38"/>
        <v>3169.0524284057319</v>
      </c>
      <c r="V158" s="38">
        <f t="shared" si="39"/>
        <v>4.2407965346234391E-3</v>
      </c>
      <c r="W158" s="35"/>
      <c r="X158" s="37">
        <v>745693.11432024988</v>
      </c>
      <c r="Y158" s="37">
        <f t="shared" si="40"/>
        <v>1584.5262081556721</v>
      </c>
      <c r="Z158" s="38">
        <f t="shared" si="41"/>
        <v>2.1249039017881715E-3</v>
      </c>
      <c r="AA158" s="35"/>
      <c r="AB158" s="37">
        <v>745693.11432024988</v>
      </c>
      <c r="AC158" s="37">
        <f t="shared" si="42"/>
        <v>1584.5262081556721</v>
      </c>
      <c r="AD158" s="38">
        <f t="shared" si="43"/>
        <v>2.1249039017881715E-3</v>
      </c>
      <c r="AE158" s="35"/>
      <c r="AF158" s="37">
        <v>745693.11432024988</v>
      </c>
      <c r="AG158" s="37">
        <f t="shared" si="44"/>
        <v>1584.5262081556721</v>
      </c>
      <c r="AH158" s="38">
        <f t="shared" si="45"/>
        <v>2.1249039017881715E-3</v>
      </c>
      <c r="AI158" s="35"/>
      <c r="AJ158" s="37">
        <v>745693.11432024988</v>
      </c>
      <c r="AK158" s="37">
        <f t="shared" si="46"/>
        <v>1584.5262081556721</v>
      </c>
      <c r="AL158" s="38">
        <f t="shared" si="47"/>
        <v>2.1249039017881715E-3</v>
      </c>
      <c r="AM158" s="35"/>
    </row>
    <row r="159" spans="1:39" x14ac:dyDescent="0.25">
      <c r="A159" s="34">
        <v>8912860</v>
      </c>
      <c r="B159" s="34" t="s">
        <v>317</v>
      </c>
      <c r="C159" s="34">
        <v>8912860</v>
      </c>
      <c r="D159" s="34" t="s">
        <v>105</v>
      </c>
      <c r="F159" s="37">
        <v>766019.55366429489</v>
      </c>
      <c r="G159" s="35"/>
      <c r="H159" s="37">
        <v>773232.48969069996</v>
      </c>
      <c r="I159" s="37">
        <f t="shared" si="32"/>
        <v>7212.9360264050774</v>
      </c>
      <c r="J159" s="38">
        <f t="shared" si="33"/>
        <v>9.3282888685786054E-3</v>
      </c>
      <c r="K159" s="35"/>
      <c r="L159" s="37">
        <v>773232.48969069996</v>
      </c>
      <c r="M159" s="37">
        <f t="shared" si="34"/>
        <v>7212.9360264050774</v>
      </c>
      <c r="N159" s="38">
        <f t="shared" si="35"/>
        <v>9.3282888685786054E-3</v>
      </c>
      <c r="O159" s="35"/>
      <c r="P159" s="37">
        <v>769298.16096849996</v>
      </c>
      <c r="Q159" s="37">
        <f t="shared" si="36"/>
        <v>3278.6073042050702</v>
      </c>
      <c r="R159" s="38">
        <f t="shared" si="37"/>
        <v>4.2618161209140313E-3</v>
      </c>
      <c r="S159" s="35"/>
      <c r="T159" s="37">
        <v>769298.16096849996</v>
      </c>
      <c r="U159" s="37">
        <f t="shared" si="38"/>
        <v>3278.6073042050702</v>
      </c>
      <c r="V159" s="38">
        <f t="shared" si="39"/>
        <v>4.2618161209140313E-3</v>
      </c>
      <c r="W159" s="35"/>
      <c r="X159" s="37">
        <v>772576.76823699998</v>
      </c>
      <c r="Y159" s="37">
        <f t="shared" si="40"/>
        <v>6557.2145727050956</v>
      </c>
      <c r="Z159" s="38">
        <f t="shared" si="41"/>
        <v>8.4874602010988343E-3</v>
      </c>
      <c r="AA159" s="35"/>
      <c r="AB159" s="37">
        <v>772576.76823699998</v>
      </c>
      <c r="AC159" s="37">
        <f t="shared" si="42"/>
        <v>6557.2145727050956</v>
      </c>
      <c r="AD159" s="38">
        <f t="shared" si="43"/>
        <v>8.4874602010988343E-3</v>
      </c>
      <c r="AE159" s="35"/>
      <c r="AF159" s="37">
        <v>767658.85733425</v>
      </c>
      <c r="AG159" s="37">
        <f t="shared" si="44"/>
        <v>1639.3036699551158</v>
      </c>
      <c r="AH159" s="38">
        <f t="shared" si="45"/>
        <v>2.135458549449575E-3</v>
      </c>
      <c r="AI159" s="35"/>
      <c r="AJ159" s="37">
        <v>767658.85733425</v>
      </c>
      <c r="AK159" s="37">
        <f t="shared" si="46"/>
        <v>1639.3036699551158</v>
      </c>
      <c r="AL159" s="38">
        <f t="shared" si="47"/>
        <v>2.135458549449575E-3</v>
      </c>
      <c r="AM159" s="35"/>
    </row>
    <row r="160" spans="1:39" x14ac:dyDescent="0.25">
      <c r="A160" s="34">
        <v>8912865</v>
      </c>
      <c r="B160" s="34" t="s">
        <v>77</v>
      </c>
      <c r="C160" s="34">
        <v>8912865</v>
      </c>
      <c r="D160" s="34" t="s">
        <v>105</v>
      </c>
      <c r="F160" s="37">
        <v>926411.28320538765</v>
      </c>
      <c r="G160" s="35"/>
      <c r="H160" s="37">
        <v>928451.56615800003</v>
      </c>
      <c r="I160" s="37">
        <f t="shared" si="32"/>
        <v>2040.2829526123824</v>
      </c>
      <c r="J160" s="38">
        <f t="shared" si="33"/>
        <v>2.1975114556112185E-3</v>
      </c>
      <c r="K160" s="35"/>
      <c r="L160" s="37">
        <v>928451.56615799991</v>
      </c>
      <c r="M160" s="37">
        <f t="shared" si="34"/>
        <v>2040.2829526122659</v>
      </c>
      <c r="N160" s="38">
        <f t="shared" si="35"/>
        <v>2.1975114556110936E-3</v>
      </c>
      <c r="O160" s="35"/>
      <c r="P160" s="37">
        <v>930491.849116</v>
      </c>
      <c r="Q160" s="37">
        <f t="shared" si="36"/>
        <v>4080.5659106123494</v>
      </c>
      <c r="R160" s="38">
        <f t="shared" si="37"/>
        <v>4.385385981069077E-3</v>
      </c>
      <c r="S160" s="35"/>
      <c r="T160" s="37">
        <v>930491.84911599988</v>
      </c>
      <c r="U160" s="37">
        <f t="shared" si="38"/>
        <v>4080.565910612233</v>
      </c>
      <c r="V160" s="38">
        <f t="shared" si="39"/>
        <v>4.385385981068953E-3</v>
      </c>
      <c r="W160" s="35"/>
      <c r="X160" s="37">
        <v>928451.56615800003</v>
      </c>
      <c r="Y160" s="37">
        <f t="shared" si="40"/>
        <v>2040.2829526123824</v>
      </c>
      <c r="Z160" s="38">
        <f t="shared" si="41"/>
        <v>2.1975114556112185E-3</v>
      </c>
      <c r="AA160" s="35"/>
      <c r="AB160" s="37">
        <v>928451.56615799991</v>
      </c>
      <c r="AC160" s="37">
        <f t="shared" si="42"/>
        <v>2040.2829526122659</v>
      </c>
      <c r="AD160" s="38">
        <f t="shared" si="43"/>
        <v>2.1975114556110936E-3</v>
      </c>
      <c r="AE160" s="35"/>
      <c r="AF160" s="37">
        <v>928451.56615800003</v>
      </c>
      <c r="AG160" s="37">
        <f t="shared" si="44"/>
        <v>2040.2829526123824</v>
      </c>
      <c r="AH160" s="38">
        <f t="shared" si="45"/>
        <v>2.1975114556112185E-3</v>
      </c>
      <c r="AI160" s="35"/>
      <c r="AJ160" s="37">
        <v>928451.56615799991</v>
      </c>
      <c r="AK160" s="37">
        <f t="shared" si="46"/>
        <v>2040.2829526122659</v>
      </c>
      <c r="AL160" s="38">
        <f t="shared" si="47"/>
        <v>2.1975114556110936E-3</v>
      </c>
      <c r="AM160" s="35"/>
    </row>
    <row r="161" spans="1:39" x14ac:dyDescent="0.25">
      <c r="A161" s="34">
        <v>8912876</v>
      </c>
      <c r="B161" s="34" t="s">
        <v>133</v>
      </c>
      <c r="C161" s="34">
        <v>8912876</v>
      </c>
      <c r="D161" s="34" t="s">
        <v>105</v>
      </c>
      <c r="F161" s="37">
        <v>493956.51490102045</v>
      </c>
      <c r="G161" s="35"/>
      <c r="H161" s="37">
        <v>494915.66093725001</v>
      </c>
      <c r="I161" s="37">
        <f t="shared" si="32"/>
        <v>959.14603622956201</v>
      </c>
      <c r="J161" s="38">
        <f t="shared" si="33"/>
        <v>1.9379989600918517E-3</v>
      </c>
      <c r="K161" s="35"/>
      <c r="L161" s="37">
        <v>494915.66093724995</v>
      </c>
      <c r="M161" s="37">
        <f t="shared" si="34"/>
        <v>959.14603622950381</v>
      </c>
      <c r="N161" s="38">
        <f t="shared" si="35"/>
        <v>1.9379989600917344E-3</v>
      </c>
      <c r="O161" s="35"/>
      <c r="P161" s="37">
        <v>495874.80697450001</v>
      </c>
      <c r="Q161" s="37">
        <f t="shared" si="36"/>
        <v>1918.2920734795625</v>
      </c>
      <c r="R161" s="38">
        <f t="shared" si="37"/>
        <v>3.8685007717647758E-3</v>
      </c>
      <c r="S161" s="35"/>
      <c r="T161" s="37">
        <v>495874.80697449995</v>
      </c>
      <c r="U161" s="37">
        <f t="shared" si="38"/>
        <v>1918.2920734795043</v>
      </c>
      <c r="V161" s="38">
        <f t="shared" si="39"/>
        <v>3.8685007717646591E-3</v>
      </c>
      <c r="W161" s="35"/>
      <c r="X161" s="37">
        <v>494915.66093725001</v>
      </c>
      <c r="Y161" s="37">
        <f t="shared" si="40"/>
        <v>959.14603622956201</v>
      </c>
      <c r="Z161" s="38">
        <f t="shared" si="41"/>
        <v>1.9379989600918517E-3</v>
      </c>
      <c r="AA161" s="35"/>
      <c r="AB161" s="37">
        <v>494915.66093724995</v>
      </c>
      <c r="AC161" s="37">
        <f t="shared" si="42"/>
        <v>959.14603622950381</v>
      </c>
      <c r="AD161" s="38">
        <f t="shared" si="43"/>
        <v>1.9379989600917344E-3</v>
      </c>
      <c r="AE161" s="35"/>
      <c r="AF161" s="37">
        <v>494915.66093725001</v>
      </c>
      <c r="AG161" s="37">
        <f t="shared" si="44"/>
        <v>959.14603622956201</v>
      </c>
      <c r="AH161" s="38">
        <f t="shared" si="45"/>
        <v>1.9379989600918517E-3</v>
      </c>
      <c r="AI161" s="35"/>
      <c r="AJ161" s="37">
        <v>494915.66093724995</v>
      </c>
      <c r="AK161" s="37">
        <f t="shared" si="46"/>
        <v>959.14603622950381</v>
      </c>
      <c r="AL161" s="38">
        <f t="shared" si="47"/>
        <v>1.9379989600917344E-3</v>
      </c>
      <c r="AM161" s="35"/>
    </row>
    <row r="162" spans="1:39" x14ac:dyDescent="0.25">
      <c r="A162" s="34">
        <v>8912900</v>
      </c>
      <c r="B162" s="34" t="s">
        <v>246</v>
      </c>
      <c r="C162" s="34">
        <v>8912900</v>
      </c>
      <c r="D162" s="34" t="s">
        <v>105</v>
      </c>
      <c r="F162" s="37">
        <v>657332.52206439222</v>
      </c>
      <c r="G162" s="35"/>
      <c r="H162" s="37">
        <v>658700.10815525008</v>
      </c>
      <c r="I162" s="37">
        <f t="shared" si="32"/>
        <v>1367.5860908578616</v>
      </c>
      <c r="J162" s="38">
        <f t="shared" si="33"/>
        <v>2.0761892611311566E-3</v>
      </c>
      <c r="K162" s="35"/>
      <c r="L162" s="37">
        <v>658700.10815525008</v>
      </c>
      <c r="M162" s="37">
        <f t="shared" si="34"/>
        <v>1367.5860908578616</v>
      </c>
      <c r="N162" s="38">
        <f t="shared" si="35"/>
        <v>2.0761892611311566E-3</v>
      </c>
      <c r="O162" s="35"/>
      <c r="P162" s="37">
        <v>660067.69421049999</v>
      </c>
      <c r="Q162" s="37">
        <f t="shared" si="36"/>
        <v>2735.1721461077686</v>
      </c>
      <c r="R162" s="38">
        <f t="shared" si="37"/>
        <v>4.1437752068434119E-3</v>
      </c>
      <c r="S162" s="35"/>
      <c r="T162" s="37">
        <v>660067.69421049999</v>
      </c>
      <c r="U162" s="37">
        <f t="shared" si="38"/>
        <v>2735.1721461077686</v>
      </c>
      <c r="V162" s="38">
        <f t="shared" si="39"/>
        <v>4.1437752068434119E-3</v>
      </c>
      <c r="W162" s="35"/>
      <c r="X162" s="37">
        <v>658700.10815525008</v>
      </c>
      <c r="Y162" s="37">
        <f t="shared" si="40"/>
        <v>1367.5860908578616</v>
      </c>
      <c r="Z162" s="38">
        <f t="shared" si="41"/>
        <v>2.0761892611311566E-3</v>
      </c>
      <c r="AA162" s="35"/>
      <c r="AB162" s="37">
        <v>658700.10815525008</v>
      </c>
      <c r="AC162" s="37">
        <f t="shared" si="42"/>
        <v>1367.5860908578616</v>
      </c>
      <c r="AD162" s="38">
        <f t="shared" si="43"/>
        <v>2.0761892611311566E-3</v>
      </c>
      <c r="AE162" s="35"/>
      <c r="AF162" s="37">
        <v>658700.10815525008</v>
      </c>
      <c r="AG162" s="37">
        <f t="shared" si="44"/>
        <v>1367.5860908578616</v>
      </c>
      <c r="AH162" s="38">
        <f t="shared" si="45"/>
        <v>2.0761892611311566E-3</v>
      </c>
      <c r="AI162" s="35"/>
      <c r="AJ162" s="37">
        <v>658700.10815525008</v>
      </c>
      <c r="AK162" s="37">
        <f t="shared" si="46"/>
        <v>1367.5860908578616</v>
      </c>
      <c r="AL162" s="38">
        <f t="shared" si="47"/>
        <v>2.0761892611311566E-3</v>
      </c>
      <c r="AM162" s="35"/>
    </row>
    <row r="163" spans="1:39" x14ac:dyDescent="0.25">
      <c r="A163" s="34">
        <v>8912901</v>
      </c>
      <c r="B163" s="34" t="s">
        <v>247</v>
      </c>
      <c r="C163" s="34">
        <v>8912901</v>
      </c>
      <c r="D163" s="34" t="s">
        <v>105</v>
      </c>
      <c r="F163" s="37">
        <v>1625438.8283189514</v>
      </c>
      <c r="G163" s="35"/>
      <c r="H163" s="37">
        <v>1629226.6801207501</v>
      </c>
      <c r="I163" s="37">
        <f t="shared" si="32"/>
        <v>3787.8518017986789</v>
      </c>
      <c r="J163" s="38">
        <f t="shared" si="33"/>
        <v>2.3249384803334687E-3</v>
      </c>
      <c r="K163" s="35"/>
      <c r="L163" s="37">
        <v>1629226.6801207501</v>
      </c>
      <c r="M163" s="37">
        <f t="shared" si="34"/>
        <v>3787.8518017986789</v>
      </c>
      <c r="N163" s="38">
        <f t="shared" si="35"/>
        <v>2.3249384803334687E-3</v>
      </c>
      <c r="O163" s="35"/>
      <c r="P163" s="37">
        <v>1633014.5319415</v>
      </c>
      <c r="Q163" s="37">
        <f t="shared" si="36"/>
        <v>7575.7036225486081</v>
      </c>
      <c r="R163" s="38">
        <f t="shared" si="37"/>
        <v>4.6390913702046557E-3</v>
      </c>
      <c r="S163" s="35"/>
      <c r="T163" s="37">
        <v>1633014.5319415003</v>
      </c>
      <c r="U163" s="37">
        <f t="shared" si="38"/>
        <v>7575.7036225488409</v>
      </c>
      <c r="V163" s="38">
        <f t="shared" si="39"/>
        <v>4.6390913702047979E-3</v>
      </c>
      <c r="W163" s="35"/>
      <c r="X163" s="37">
        <v>1629226.6801207501</v>
      </c>
      <c r="Y163" s="37">
        <f t="shared" si="40"/>
        <v>3787.8518017986789</v>
      </c>
      <c r="Z163" s="38">
        <f t="shared" si="41"/>
        <v>2.3249384803334687E-3</v>
      </c>
      <c r="AA163" s="35"/>
      <c r="AB163" s="37">
        <v>1629226.6801207501</v>
      </c>
      <c r="AC163" s="37">
        <f t="shared" si="42"/>
        <v>3787.8518017986789</v>
      </c>
      <c r="AD163" s="38">
        <f t="shared" si="43"/>
        <v>2.3249384803334687E-3</v>
      </c>
      <c r="AE163" s="35"/>
      <c r="AF163" s="37">
        <v>1629226.6801207501</v>
      </c>
      <c r="AG163" s="37">
        <f t="shared" si="44"/>
        <v>3787.8518017986789</v>
      </c>
      <c r="AH163" s="38">
        <f t="shared" si="45"/>
        <v>2.3249384803334687E-3</v>
      </c>
      <c r="AI163" s="35"/>
      <c r="AJ163" s="37">
        <v>1629226.6801207501</v>
      </c>
      <c r="AK163" s="37">
        <f t="shared" si="46"/>
        <v>3787.8518017986789</v>
      </c>
      <c r="AL163" s="38">
        <f t="shared" si="47"/>
        <v>2.3249384803334687E-3</v>
      </c>
      <c r="AM163" s="35"/>
    </row>
    <row r="164" spans="1:39" x14ac:dyDescent="0.25">
      <c r="A164" s="34">
        <v>8912910</v>
      </c>
      <c r="B164" s="34" t="s">
        <v>35</v>
      </c>
      <c r="C164" s="34">
        <v>8912910</v>
      </c>
      <c r="D164" s="34" t="s">
        <v>105</v>
      </c>
      <c r="F164" s="37">
        <v>782559.85814828193</v>
      </c>
      <c r="G164" s="35"/>
      <c r="H164" s="37">
        <v>784240.51249524998</v>
      </c>
      <c r="I164" s="37">
        <f t="shared" si="32"/>
        <v>1680.6543469680473</v>
      </c>
      <c r="J164" s="38">
        <f t="shared" si="33"/>
        <v>2.1430343372859442E-3</v>
      </c>
      <c r="K164" s="35"/>
      <c r="L164" s="37">
        <v>784240.51249524998</v>
      </c>
      <c r="M164" s="37">
        <f t="shared" si="34"/>
        <v>1680.6543469680473</v>
      </c>
      <c r="N164" s="38">
        <f t="shared" si="35"/>
        <v>2.1430343372859442E-3</v>
      </c>
      <c r="O164" s="35"/>
      <c r="P164" s="37">
        <v>785921.16689049988</v>
      </c>
      <c r="Q164" s="37">
        <f t="shared" si="36"/>
        <v>3361.3087422179524</v>
      </c>
      <c r="R164" s="38">
        <f t="shared" si="37"/>
        <v>4.2769031854899432E-3</v>
      </c>
      <c r="S164" s="35"/>
      <c r="T164" s="37">
        <v>785921.1668905</v>
      </c>
      <c r="U164" s="37">
        <f t="shared" si="38"/>
        <v>3361.3087422180688</v>
      </c>
      <c r="V164" s="38">
        <f t="shared" si="39"/>
        <v>4.2769031854900906E-3</v>
      </c>
      <c r="W164" s="35"/>
      <c r="X164" s="37">
        <v>784240.51249524998</v>
      </c>
      <c r="Y164" s="37">
        <f t="shared" si="40"/>
        <v>1680.6543469680473</v>
      </c>
      <c r="Z164" s="38">
        <f t="shared" si="41"/>
        <v>2.1430343372859442E-3</v>
      </c>
      <c r="AA164" s="35"/>
      <c r="AB164" s="37">
        <v>784240.51249524998</v>
      </c>
      <c r="AC164" s="37">
        <f t="shared" si="42"/>
        <v>1680.6543469680473</v>
      </c>
      <c r="AD164" s="38">
        <f t="shared" si="43"/>
        <v>2.1430343372859442E-3</v>
      </c>
      <c r="AE164" s="35"/>
      <c r="AF164" s="37">
        <v>784240.51249524998</v>
      </c>
      <c r="AG164" s="37">
        <f t="shared" si="44"/>
        <v>1680.6543469680473</v>
      </c>
      <c r="AH164" s="38">
        <f t="shared" si="45"/>
        <v>2.1430343372859442E-3</v>
      </c>
      <c r="AI164" s="35"/>
      <c r="AJ164" s="37">
        <v>784240.51249524998</v>
      </c>
      <c r="AK164" s="37">
        <f t="shared" si="46"/>
        <v>1680.6543469680473</v>
      </c>
      <c r="AL164" s="38">
        <f t="shared" si="47"/>
        <v>2.1430343372859442E-3</v>
      </c>
      <c r="AM164" s="35"/>
    </row>
    <row r="165" spans="1:39" x14ac:dyDescent="0.25">
      <c r="A165" s="34">
        <v>8912911</v>
      </c>
      <c r="B165" s="34" t="s">
        <v>36</v>
      </c>
      <c r="C165" s="34">
        <v>8912911</v>
      </c>
      <c r="D165" s="34" t="s">
        <v>105</v>
      </c>
      <c r="F165" s="37">
        <v>1078096.5670677426</v>
      </c>
      <c r="G165" s="35"/>
      <c r="H165" s="37">
        <v>1080516.0632677497</v>
      </c>
      <c r="I165" s="37">
        <f t="shared" si="32"/>
        <v>2419.4962000071537</v>
      </c>
      <c r="J165" s="38">
        <f t="shared" si="33"/>
        <v>2.2392042860427215E-3</v>
      </c>
      <c r="K165" s="35"/>
      <c r="L165" s="37">
        <v>1080516.0632677497</v>
      </c>
      <c r="M165" s="37">
        <f t="shared" si="34"/>
        <v>2419.4962000071537</v>
      </c>
      <c r="N165" s="38">
        <f t="shared" si="35"/>
        <v>2.2392042860427215E-3</v>
      </c>
      <c r="O165" s="35"/>
      <c r="P165" s="37">
        <v>1082935.5594354998</v>
      </c>
      <c r="Q165" s="37">
        <f t="shared" si="36"/>
        <v>4838.9923677572515</v>
      </c>
      <c r="R165" s="38">
        <f t="shared" si="37"/>
        <v>4.4684028754948873E-3</v>
      </c>
      <c r="S165" s="35"/>
      <c r="T165" s="37">
        <v>1082935.5594354998</v>
      </c>
      <c r="U165" s="37">
        <f t="shared" si="38"/>
        <v>4838.9923677572515</v>
      </c>
      <c r="V165" s="38">
        <f t="shared" si="39"/>
        <v>4.4684028754948873E-3</v>
      </c>
      <c r="W165" s="35"/>
      <c r="X165" s="37">
        <v>1080516.0632677497</v>
      </c>
      <c r="Y165" s="37">
        <f t="shared" si="40"/>
        <v>2419.4962000071537</v>
      </c>
      <c r="Z165" s="38">
        <f t="shared" si="41"/>
        <v>2.2392042860427215E-3</v>
      </c>
      <c r="AA165" s="35"/>
      <c r="AB165" s="37">
        <v>1080516.0632677497</v>
      </c>
      <c r="AC165" s="37">
        <f t="shared" si="42"/>
        <v>2419.4962000071537</v>
      </c>
      <c r="AD165" s="38">
        <f t="shared" si="43"/>
        <v>2.2392042860427215E-3</v>
      </c>
      <c r="AE165" s="35"/>
      <c r="AF165" s="37">
        <v>1080516.0632677497</v>
      </c>
      <c r="AG165" s="37">
        <f t="shared" si="44"/>
        <v>2419.4962000071537</v>
      </c>
      <c r="AH165" s="38">
        <f t="shared" si="45"/>
        <v>2.2392042860427215E-3</v>
      </c>
      <c r="AI165" s="35"/>
      <c r="AJ165" s="37">
        <v>1080516.0632677497</v>
      </c>
      <c r="AK165" s="37">
        <f t="shared" si="46"/>
        <v>2419.4962000071537</v>
      </c>
      <c r="AL165" s="38">
        <f t="shared" si="47"/>
        <v>2.2392042860427215E-3</v>
      </c>
      <c r="AM165" s="35"/>
    </row>
    <row r="166" spans="1:39" x14ac:dyDescent="0.25">
      <c r="A166" s="34">
        <v>8912912</v>
      </c>
      <c r="B166" s="34" t="s">
        <v>37</v>
      </c>
      <c r="C166" s="34">
        <v>8912912</v>
      </c>
      <c r="D166" s="34" t="s">
        <v>105</v>
      </c>
      <c r="F166" s="37">
        <v>1191645.2257153743</v>
      </c>
      <c r="G166" s="35"/>
      <c r="H166" s="37">
        <v>1194348.5935142501</v>
      </c>
      <c r="I166" s="37">
        <f t="shared" si="32"/>
        <v>2703.3677988757845</v>
      </c>
      <c r="J166" s="38">
        <f t="shared" si="33"/>
        <v>2.2634663058641847E-3</v>
      </c>
      <c r="K166" s="35"/>
      <c r="L166" s="37">
        <v>1194348.5935142501</v>
      </c>
      <c r="M166" s="37">
        <f t="shared" si="34"/>
        <v>2703.3677988757845</v>
      </c>
      <c r="N166" s="38">
        <f t="shared" si="35"/>
        <v>2.2634663058641847E-3</v>
      </c>
      <c r="O166" s="35"/>
      <c r="P166" s="37">
        <v>1197051.9613285</v>
      </c>
      <c r="Q166" s="37">
        <f t="shared" si="36"/>
        <v>5406.7356131256092</v>
      </c>
      <c r="R166" s="38">
        <f t="shared" si="37"/>
        <v>4.5167092054426454E-3</v>
      </c>
      <c r="S166" s="35"/>
      <c r="T166" s="37">
        <v>1197051.9613285</v>
      </c>
      <c r="U166" s="37">
        <f t="shared" si="38"/>
        <v>5406.7356131256092</v>
      </c>
      <c r="V166" s="38">
        <f t="shared" si="39"/>
        <v>4.5167092054426454E-3</v>
      </c>
      <c r="W166" s="35"/>
      <c r="X166" s="37">
        <v>1194348.5935142501</v>
      </c>
      <c r="Y166" s="37">
        <f t="shared" si="40"/>
        <v>2703.3677988757845</v>
      </c>
      <c r="Z166" s="38">
        <f t="shared" si="41"/>
        <v>2.2634663058641847E-3</v>
      </c>
      <c r="AA166" s="35"/>
      <c r="AB166" s="37">
        <v>1194348.5935142501</v>
      </c>
      <c r="AC166" s="37">
        <f t="shared" si="42"/>
        <v>2703.3677988757845</v>
      </c>
      <c r="AD166" s="38">
        <f t="shared" si="43"/>
        <v>2.2634663058641847E-3</v>
      </c>
      <c r="AE166" s="35"/>
      <c r="AF166" s="37">
        <v>1194348.5935142501</v>
      </c>
      <c r="AG166" s="37">
        <f t="shared" si="44"/>
        <v>2703.3677988757845</v>
      </c>
      <c r="AH166" s="38">
        <f t="shared" si="45"/>
        <v>2.2634663058641847E-3</v>
      </c>
      <c r="AI166" s="35"/>
      <c r="AJ166" s="37">
        <v>1194348.5935142501</v>
      </c>
      <c r="AK166" s="37">
        <f t="shared" si="46"/>
        <v>2703.3677988757845</v>
      </c>
      <c r="AL166" s="38">
        <f t="shared" si="47"/>
        <v>2.2634663058641847E-3</v>
      </c>
      <c r="AM166" s="35"/>
    </row>
    <row r="167" spans="1:39" x14ac:dyDescent="0.25">
      <c r="A167" s="34">
        <v>8912913</v>
      </c>
      <c r="B167" s="34" t="s">
        <v>38</v>
      </c>
      <c r="C167" s="34">
        <v>8912913</v>
      </c>
      <c r="D167" s="34" t="s">
        <v>105</v>
      </c>
      <c r="F167" s="37">
        <v>1647414.931224765</v>
      </c>
      <c r="G167" s="35"/>
      <c r="H167" s="37">
        <v>1651257.723278</v>
      </c>
      <c r="I167" s="37">
        <f t="shared" si="32"/>
        <v>3842.7920532349963</v>
      </c>
      <c r="J167" s="38">
        <f t="shared" si="33"/>
        <v>2.3271909642345015E-3</v>
      </c>
      <c r="K167" s="35"/>
      <c r="L167" s="37">
        <v>1651257.723278</v>
      </c>
      <c r="M167" s="37">
        <f t="shared" si="34"/>
        <v>3842.7920532349963</v>
      </c>
      <c r="N167" s="38">
        <f t="shared" si="35"/>
        <v>2.3271909642345015E-3</v>
      </c>
      <c r="O167" s="35"/>
      <c r="P167" s="37">
        <v>1655100.515356</v>
      </c>
      <c r="Q167" s="37">
        <f t="shared" si="36"/>
        <v>7685.584131235024</v>
      </c>
      <c r="R167" s="38">
        <f t="shared" si="37"/>
        <v>4.6435754565528073E-3</v>
      </c>
      <c r="S167" s="35"/>
      <c r="T167" s="37">
        <v>1655100.515356</v>
      </c>
      <c r="U167" s="37">
        <f t="shared" si="38"/>
        <v>7685.584131235024</v>
      </c>
      <c r="V167" s="38">
        <f t="shared" si="39"/>
        <v>4.6435754565528073E-3</v>
      </c>
      <c r="W167" s="35"/>
      <c r="X167" s="37">
        <v>1651257.723278</v>
      </c>
      <c r="Y167" s="37">
        <f t="shared" si="40"/>
        <v>3842.7920532349963</v>
      </c>
      <c r="Z167" s="38">
        <f t="shared" si="41"/>
        <v>2.3271909642345015E-3</v>
      </c>
      <c r="AA167" s="35"/>
      <c r="AB167" s="37">
        <v>1651257.723278</v>
      </c>
      <c r="AC167" s="37">
        <f t="shared" si="42"/>
        <v>3842.7920532349963</v>
      </c>
      <c r="AD167" s="38">
        <f t="shared" si="43"/>
        <v>2.3271909642345015E-3</v>
      </c>
      <c r="AE167" s="35"/>
      <c r="AF167" s="37">
        <v>1651257.723278</v>
      </c>
      <c r="AG167" s="37">
        <f t="shared" si="44"/>
        <v>3842.7920532349963</v>
      </c>
      <c r="AH167" s="38">
        <f t="shared" si="45"/>
        <v>2.3271909642345015E-3</v>
      </c>
      <c r="AI167" s="35"/>
      <c r="AJ167" s="37">
        <v>1651257.723278</v>
      </c>
      <c r="AK167" s="37">
        <f t="shared" si="46"/>
        <v>3842.7920532349963</v>
      </c>
      <c r="AL167" s="38">
        <f t="shared" si="47"/>
        <v>2.3271909642345015E-3</v>
      </c>
      <c r="AM167" s="35"/>
    </row>
    <row r="168" spans="1:39" x14ac:dyDescent="0.25">
      <c r="A168" s="34">
        <v>8912916</v>
      </c>
      <c r="B168" s="34" t="s">
        <v>248</v>
      </c>
      <c r="C168" s="34">
        <v>8912916</v>
      </c>
      <c r="D168" s="34" t="s">
        <v>105</v>
      </c>
      <c r="F168" s="37">
        <v>1236280.3661070378</v>
      </c>
      <c r="G168" s="35"/>
      <c r="H168" s="37">
        <v>1248666.1710270999</v>
      </c>
      <c r="I168" s="37">
        <f t="shared" si="32"/>
        <v>12385.80492006219</v>
      </c>
      <c r="J168" s="38">
        <f t="shared" si="33"/>
        <v>9.9192283794107688E-3</v>
      </c>
      <c r="K168" s="35"/>
      <c r="L168" s="37">
        <v>1248666.1710271002</v>
      </c>
      <c r="M168" s="37">
        <f t="shared" si="34"/>
        <v>12385.804920062423</v>
      </c>
      <c r="N168" s="38">
        <f t="shared" si="35"/>
        <v>9.9192283794109527E-3</v>
      </c>
      <c r="O168" s="35"/>
      <c r="P168" s="37">
        <v>1241910.2774304999</v>
      </c>
      <c r="Q168" s="37">
        <f t="shared" si="36"/>
        <v>5629.9113234621473</v>
      </c>
      <c r="R168" s="38">
        <f t="shared" si="37"/>
        <v>4.5332673589837573E-3</v>
      </c>
      <c r="S168" s="35"/>
      <c r="T168" s="37">
        <v>1241910.2774305001</v>
      </c>
      <c r="U168" s="37">
        <f t="shared" si="38"/>
        <v>5629.9113234623801</v>
      </c>
      <c r="V168" s="38">
        <f t="shared" si="39"/>
        <v>4.5332673589839438E-3</v>
      </c>
      <c r="W168" s="35"/>
      <c r="X168" s="37">
        <v>1247540.1887610001</v>
      </c>
      <c r="Y168" s="37">
        <f t="shared" si="40"/>
        <v>11259.822653962299</v>
      </c>
      <c r="Z168" s="38">
        <f t="shared" si="41"/>
        <v>9.0256191787657283E-3</v>
      </c>
      <c r="AA168" s="35"/>
      <c r="AB168" s="37">
        <v>1247540.1887610001</v>
      </c>
      <c r="AC168" s="37">
        <f t="shared" si="42"/>
        <v>11259.822653962299</v>
      </c>
      <c r="AD168" s="38">
        <f t="shared" si="43"/>
        <v>9.0256191787657283E-3</v>
      </c>
      <c r="AE168" s="35"/>
      <c r="AF168" s="37">
        <v>1239095.3217652501</v>
      </c>
      <c r="AG168" s="37">
        <f t="shared" si="44"/>
        <v>2814.9556582123041</v>
      </c>
      <c r="AH168" s="38">
        <f t="shared" si="45"/>
        <v>2.2717829764719302E-3</v>
      </c>
      <c r="AI168" s="35"/>
      <c r="AJ168" s="37">
        <v>1239095.3217652501</v>
      </c>
      <c r="AK168" s="37">
        <f t="shared" si="46"/>
        <v>2814.9556582123041</v>
      </c>
      <c r="AL168" s="38">
        <f t="shared" si="47"/>
        <v>2.2717829764719302E-3</v>
      </c>
      <c r="AM168" s="35"/>
    </row>
    <row r="169" spans="1:39" x14ac:dyDescent="0.25">
      <c r="A169" s="34">
        <v>8912918</v>
      </c>
      <c r="B169" s="34" t="s">
        <v>249</v>
      </c>
      <c r="C169" s="34">
        <v>8912918</v>
      </c>
      <c r="D169" s="34" t="s">
        <v>105</v>
      </c>
      <c r="F169" s="37">
        <v>1184813.9498086593</v>
      </c>
      <c r="G169" s="35"/>
      <c r="H169" s="37">
        <v>1187500.2394245001</v>
      </c>
      <c r="I169" s="37">
        <f t="shared" si="32"/>
        <v>2686.2896158408839</v>
      </c>
      <c r="J169" s="38">
        <f t="shared" si="33"/>
        <v>2.2621381677722812E-3</v>
      </c>
      <c r="K169" s="35"/>
      <c r="L169" s="37">
        <v>1187500.2394245001</v>
      </c>
      <c r="M169" s="37">
        <f t="shared" si="34"/>
        <v>2686.2896158408839</v>
      </c>
      <c r="N169" s="38">
        <f t="shared" si="35"/>
        <v>2.2621381677722812E-3</v>
      </c>
      <c r="O169" s="35"/>
      <c r="P169" s="37">
        <v>1190186.529049</v>
      </c>
      <c r="Q169" s="37">
        <f t="shared" si="36"/>
        <v>5372.5792403407395</v>
      </c>
      <c r="R169" s="38">
        <f t="shared" si="37"/>
        <v>4.5140649042916111E-3</v>
      </c>
      <c r="S169" s="35"/>
      <c r="T169" s="37">
        <v>1190186.529049</v>
      </c>
      <c r="U169" s="37">
        <f t="shared" si="38"/>
        <v>5372.5792403407395</v>
      </c>
      <c r="V169" s="38">
        <f t="shared" si="39"/>
        <v>4.5140649042916111E-3</v>
      </c>
      <c r="W169" s="35"/>
      <c r="X169" s="37">
        <v>1187500.2394245001</v>
      </c>
      <c r="Y169" s="37">
        <f t="shared" si="40"/>
        <v>2686.2896158408839</v>
      </c>
      <c r="Z169" s="38">
        <f t="shared" si="41"/>
        <v>2.2621381677722812E-3</v>
      </c>
      <c r="AA169" s="35"/>
      <c r="AB169" s="37">
        <v>1187500.2394245001</v>
      </c>
      <c r="AC169" s="37">
        <f t="shared" si="42"/>
        <v>2686.2896158408839</v>
      </c>
      <c r="AD169" s="38">
        <f t="shared" si="43"/>
        <v>2.2621381677722812E-3</v>
      </c>
      <c r="AE169" s="35"/>
      <c r="AF169" s="37">
        <v>1187500.2394245001</v>
      </c>
      <c r="AG169" s="37">
        <f t="shared" si="44"/>
        <v>2686.2896158408839</v>
      </c>
      <c r="AH169" s="38">
        <f t="shared" si="45"/>
        <v>2.2621381677722812E-3</v>
      </c>
      <c r="AI169" s="35"/>
      <c r="AJ169" s="37">
        <v>1187500.2394245001</v>
      </c>
      <c r="AK169" s="37">
        <f t="shared" si="46"/>
        <v>2686.2896158408839</v>
      </c>
      <c r="AL169" s="38">
        <f t="shared" si="47"/>
        <v>2.2621381677722812E-3</v>
      </c>
      <c r="AM169" s="35"/>
    </row>
    <row r="170" spans="1:39" x14ac:dyDescent="0.25">
      <c r="A170" s="34">
        <v>8912919</v>
      </c>
      <c r="B170" s="34" t="s">
        <v>120</v>
      </c>
      <c r="C170" s="34">
        <v>8912919</v>
      </c>
      <c r="D170" s="34" t="s">
        <v>105</v>
      </c>
      <c r="F170" s="37">
        <v>1604193.2704610506</v>
      </c>
      <c r="G170" s="35"/>
      <c r="H170" s="37">
        <v>1620626.1173755003</v>
      </c>
      <c r="I170" s="37">
        <f t="shared" si="32"/>
        <v>16432.846914449707</v>
      </c>
      <c r="J170" s="38">
        <f t="shared" si="33"/>
        <v>1.0139813704262427E-2</v>
      </c>
      <c r="K170" s="35"/>
      <c r="L170" s="37">
        <v>1620626.1173755</v>
      </c>
      <c r="M170" s="37">
        <f t="shared" si="34"/>
        <v>16432.846914449474</v>
      </c>
      <c r="N170" s="38">
        <f t="shared" si="35"/>
        <v>1.0139813704262285E-2</v>
      </c>
      <c r="O170" s="35"/>
      <c r="P170" s="37">
        <v>1611662.7463525003</v>
      </c>
      <c r="Q170" s="37">
        <f t="shared" si="36"/>
        <v>7469.4758914497215</v>
      </c>
      <c r="R170" s="38">
        <f t="shared" si="37"/>
        <v>4.634639541277831E-3</v>
      </c>
      <c r="S170" s="35"/>
      <c r="T170" s="37">
        <v>1611662.7463525</v>
      </c>
      <c r="U170" s="37">
        <f t="shared" si="38"/>
        <v>7469.4758914494887</v>
      </c>
      <c r="V170" s="38">
        <f t="shared" si="39"/>
        <v>4.634639541277687E-3</v>
      </c>
      <c r="W170" s="35"/>
      <c r="X170" s="37">
        <v>1619132.2222050002</v>
      </c>
      <c r="Y170" s="37">
        <f t="shared" si="40"/>
        <v>14938.95174394967</v>
      </c>
      <c r="Z170" s="38">
        <f t="shared" si="41"/>
        <v>9.2265174758891511E-3</v>
      </c>
      <c r="AA170" s="35"/>
      <c r="AB170" s="37">
        <v>1619132.222205</v>
      </c>
      <c r="AC170" s="37">
        <f t="shared" si="42"/>
        <v>14938.951743949438</v>
      </c>
      <c r="AD170" s="38">
        <f t="shared" si="43"/>
        <v>9.2265174758890088E-3</v>
      </c>
      <c r="AE170" s="35"/>
      <c r="AF170" s="37">
        <v>1607928.0084262502</v>
      </c>
      <c r="AG170" s="37">
        <f t="shared" si="44"/>
        <v>3734.7379651996307</v>
      </c>
      <c r="AH170" s="38">
        <f t="shared" si="45"/>
        <v>2.322702226485241E-3</v>
      </c>
      <c r="AI170" s="35"/>
      <c r="AJ170" s="37">
        <v>1607928.00842625</v>
      </c>
      <c r="AK170" s="37">
        <f t="shared" si="46"/>
        <v>3734.7379651993979</v>
      </c>
      <c r="AL170" s="38">
        <f t="shared" si="47"/>
        <v>2.3227022264850966E-3</v>
      </c>
      <c r="AM170" s="35"/>
    </row>
    <row r="171" spans="1:39" x14ac:dyDescent="0.25">
      <c r="A171" s="34">
        <v>8912920</v>
      </c>
      <c r="B171" s="34" t="s">
        <v>326</v>
      </c>
      <c r="C171" s="34">
        <v>8912920</v>
      </c>
      <c r="D171" s="34" t="s">
        <v>105</v>
      </c>
      <c r="F171" s="37">
        <v>1011158.563076342</v>
      </c>
      <c r="G171" s="35"/>
      <c r="H171" s="37">
        <v>1021068.0281941</v>
      </c>
      <c r="I171" s="37">
        <f t="shared" si="32"/>
        <v>9909.4651177580236</v>
      </c>
      <c r="J171" s="38">
        <f t="shared" si="33"/>
        <v>9.7049999061123108E-3</v>
      </c>
      <c r="K171" s="35"/>
      <c r="L171" s="37">
        <v>1021068.0281941</v>
      </c>
      <c r="M171" s="37">
        <f t="shared" si="34"/>
        <v>9909.4651177580236</v>
      </c>
      <c r="N171" s="38">
        <f t="shared" si="35"/>
        <v>9.7049999061123108E-3</v>
      </c>
      <c r="O171" s="35"/>
      <c r="P171" s="37">
        <v>1015662.8654155</v>
      </c>
      <c r="Q171" s="37">
        <f t="shared" si="36"/>
        <v>4504.3023391580209</v>
      </c>
      <c r="R171" s="38">
        <f t="shared" si="37"/>
        <v>4.4348400365266331E-3</v>
      </c>
      <c r="S171" s="35"/>
      <c r="T171" s="37">
        <v>1015662.8654155</v>
      </c>
      <c r="U171" s="37">
        <f t="shared" si="38"/>
        <v>4504.3023391580209</v>
      </c>
      <c r="V171" s="38">
        <f t="shared" si="39"/>
        <v>4.4348400365266331E-3</v>
      </c>
      <c r="W171" s="35"/>
      <c r="X171" s="37">
        <v>1020167.167731</v>
      </c>
      <c r="Y171" s="37">
        <f t="shared" si="40"/>
        <v>9008.6046546580037</v>
      </c>
      <c r="Z171" s="38">
        <f t="shared" si="41"/>
        <v>8.8305181146874669E-3</v>
      </c>
      <c r="AA171" s="35"/>
      <c r="AB171" s="37">
        <v>1020167.167731</v>
      </c>
      <c r="AC171" s="37">
        <f t="shared" si="42"/>
        <v>9008.6046546580037</v>
      </c>
      <c r="AD171" s="38">
        <f t="shared" si="43"/>
        <v>8.8305181146874669E-3</v>
      </c>
      <c r="AE171" s="35"/>
      <c r="AF171" s="37">
        <v>1013410.7142577501</v>
      </c>
      <c r="AG171" s="37">
        <f t="shared" si="44"/>
        <v>2252.1511814080877</v>
      </c>
      <c r="AH171" s="38">
        <f t="shared" si="45"/>
        <v>2.2223479086242197E-3</v>
      </c>
      <c r="AI171" s="35"/>
      <c r="AJ171" s="37">
        <v>1013410.71425775</v>
      </c>
      <c r="AK171" s="37">
        <f t="shared" si="46"/>
        <v>2252.1511814079713</v>
      </c>
      <c r="AL171" s="38">
        <f t="shared" si="47"/>
        <v>2.2223479086241052E-3</v>
      </c>
      <c r="AM171" s="35"/>
    </row>
    <row r="172" spans="1:39" x14ac:dyDescent="0.25">
      <c r="A172" s="34">
        <v>8912921</v>
      </c>
      <c r="B172" s="34" t="s">
        <v>318</v>
      </c>
      <c r="C172" s="34">
        <v>8912921</v>
      </c>
      <c r="D172" s="34" t="s">
        <v>105</v>
      </c>
      <c r="F172" s="37">
        <v>1746942.7478520095</v>
      </c>
      <c r="G172" s="35"/>
      <c r="H172" s="37">
        <v>1751034.3595197501</v>
      </c>
      <c r="I172" s="37">
        <f t="shared" si="32"/>
        <v>4091.6116677406244</v>
      </c>
      <c r="J172" s="38">
        <f t="shared" si="33"/>
        <v>2.3366826844350534E-3</v>
      </c>
      <c r="K172" s="35"/>
      <c r="L172" s="37">
        <v>1751034.3595197501</v>
      </c>
      <c r="M172" s="37">
        <f t="shared" si="34"/>
        <v>4091.6116677406244</v>
      </c>
      <c r="N172" s="38">
        <f t="shared" si="35"/>
        <v>2.3366826844350534E-3</v>
      </c>
      <c r="O172" s="35"/>
      <c r="P172" s="37">
        <v>1755125.9711395002</v>
      </c>
      <c r="Q172" s="37">
        <f t="shared" si="36"/>
        <v>8183.2232874906622</v>
      </c>
      <c r="R172" s="38">
        <f t="shared" si="37"/>
        <v>4.6624706272096108E-3</v>
      </c>
      <c r="S172" s="35"/>
      <c r="T172" s="37">
        <v>1755125.9711395002</v>
      </c>
      <c r="U172" s="37">
        <f t="shared" si="38"/>
        <v>8183.2232874906622</v>
      </c>
      <c r="V172" s="38">
        <f t="shared" si="39"/>
        <v>4.6624706272096108E-3</v>
      </c>
      <c r="W172" s="35"/>
      <c r="X172" s="37">
        <v>1751034.3595197501</v>
      </c>
      <c r="Y172" s="37">
        <f t="shared" si="40"/>
        <v>4091.6116677406244</v>
      </c>
      <c r="Z172" s="38">
        <f t="shared" si="41"/>
        <v>2.3366826844350534E-3</v>
      </c>
      <c r="AA172" s="35"/>
      <c r="AB172" s="37">
        <v>1751034.3595197499</v>
      </c>
      <c r="AC172" s="37">
        <f t="shared" si="42"/>
        <v>4091.6116677403916</v>
      </c>
      <c r="AD172" s="38">
        <f t="shared" si="43"/>
        <v>2.3366826844349207E-3</v>
      </c>
      <c r="AE172" s="35"/>
      <c r="AF172" s="37">
        <v>1764000</v>
      </c>
      <c r="AG172" s="37">
        <f t="shared" si="44"/>
        <v>17057.252147990512</v>
      </c>
      <c r="AH172" s="38">
        <f t="shared" si="45"/>
        <v>9.6696440748245526E-3</v>
      </c>
      <c r="AI172" s="35"/>
      <c r="AJ172" s="37">
        <v>1764000</v>
      </c>
      <c r="AK172" s="37">
        <f t="shared" si="46"/>
        <v>17057.252147990512</v>
      </c>
      <c r="AL172" s="38">
        <f t="shared" si="47"/>
        <v>9.6696440748245526E-3</v>
      </c>
      <c r="AM172" s="35"/>
    </row>
    <row r="173" spans="1:39" x14ac:dyDescent="0.25">
      <c r="A173" s="34">
        <v>8912923</v>
      </c>
      <c r="B173" s="34" t="s">
        <v>39</v>
      </c>
      <c r="C173" s="34">
        <v>8912923</v>
      </c>
      <c r="D173" s="34" t="s">
        <v>105</v>
      </c>
      <c r="F173" s="37">
        <v>1073350.3718446642</v>
      </c>
      <c r="G173" s="35"/>
      <c r="H173" s="37">
        <v>1075758.0024795001</v>
      </c>
      <c r="I173" s="37">
        <f t="shared" si="32"/>
        <v>2407.6306348359212</v>
      </c>
      <c r="J173" s="38">
        <f t="shared" si="33"/>
        <v>2.2380782938975175E-3</v>
      </c>
      <c r="K173" s="35"/>
      <c r="L173" s="37">
        <v>1075758.0024795001</v>
      </c>
      <c r="M173" s="37">
        <f t="shared" si="34"/>
        <v>2407.6306348359212</v>
      </c>
      <c r="N173" s="38">
        <f t="shared" si="35"/>
        <v>2.2380782938975175E-3</v>
      </c>
      <c r="O173" s="35"/>
      <c r="P173" s="37">
        <v>1078165.6331590002</v>
      </c>
      <c r="Q173" s="37">
        <f t="shared" si="36"/>
        <v>4815.2613143359777</v>
      </c>
      <c r="R173" s="38">
        <f t="shared" si="37"/>
        <v>4.4661610111123408E-3</v>
      </c>
      <c r="S173" s="35"/>
      <c r="T173" s="37">
        <v>1078165.6331590002</v>
      </c>
      <c r="U173" s="37">
        <f t="shared" si="38"/>
        <v>4815.2613143359777</v>
      </c>
      <c r="V173" s="38">
        <f t="shared" si="39"/>
        <v>4.4661610111123408E-3</v>
      </c>
      <c r="W173" s="35"/>
      <c r="X173" s="37">
        <v>1075758.0024795001</v>
      </c>
      <c r="Y173" s="37">
        <f t="shared" si="40"/>
        <v>2407.6306348359212</v>
      </c>
      <c r="Z173" s="38">
        <f t="shared" si="41"/>
        <v>2.2380782938975175E-3</v>
      </c>
      <c r="AA173" s="35"/>
      <c r="AB173" s="37">
        <v>1075758.0024795001</v>
      </c>
      <c r="AC173" s="37">
        <f t="shared" si="42"/>
        <v>2407.6306348359212</v>
      </c>
      <c r="AD173" s="38">
        <f t="shared" si="43"/>
        <v>2.2380782938975175E-3</v>
      </c>
      <c r="AE173" s="35"/>
      <c r="AF173" s="37">
        <v>1075758.0024795001</v>
      </c>
      <c r="AG173" s="37">
        <f t="shared" si="44"/>
        <v>2407.6306348359212</v>
      </c>
      <c r="AH173" s="38">
        <f t="shared" si="45"/>
        <v>2.2380782938975175E-3</v>
      </c>
      <c r="AI173" s="35"/>
      <c r="AJ173" s="37">
        <v>1075758.0024795001</v>
      </c>
      <c r="AK173" s="37">
        <f t="shared" si="46"/>
        <v>2407.6306348359212</v>
      </c>
      <c r="AL173" s="38">
        <f t="shared" si="47"/>
        <v>2.2380782938975175E-3</v>
      </c>
      <c r="AM173" s="35"/>
    </row>
    <row r="174" spans="1:39" x14ac:dyDescent="0.25">
      <c r="A174" s="34">
        <v>8912924</v>
      </c>
      <c r="B174" s="34" t="s">
        <v>40</v>
      </c>
      <c r="C174" s="34">
        <v>8912924</v>
      </c>
      <c r="D174" s="34" t="s">
        <v>105</v>
      </c>
      <c r="F174" s="37">
        <v>530640.63418756553</v>
      </c>
      <c r="G174" s="35"/>
      <c r="H174" s="37">
        <v>535264.40207619988</v>
      </c>
      <c r="I174" s="37">
        <f t="shared" si="32"/>
        <v>4623.7678886343492</v>
      </c>
      <c r="J174" s="38">
        <f t="shared" si="33"/>
        <v>8.6382876774534923E-3</v>
      </c>
      <c r="K174" s="35"/>
      <c r="L174" s="37">
        <v>534884.07749826438</v>
      </c>
      <c r="M174" s="37">
        <f t="shared" si="34"/>
        <v>4243.4433106988436</v>
      </c>
      <c r="N174" s="38">
        <f t="shared" si="35"/>
        <v>7.9333887270417267E-3</v>
      </c>
      <c r="O174" s="35"/>
      <c r="P174" s="37">
        <v>532742.3468709999</v>
      </c>
      <c r="Q174" s="37">
        <f t="shared" si="36"/>
        <v>2101.7126834343653</v>
      </c>
      <c r="R174" s="38">
        <f t="shared" si="37"/>
        <v>3.9450828262076968E-3</v>
      </c>
      <c r="S174" s="35"/>
      <c r="T174" s="37">
        <v>532742.34687100002</v>
      </c>
      <c r="U174" s="37">
        <f t="shared" si="38"/>
        <v>2101.7126834344817</v>
      </c>
      <c r="V174" s="38">
        <f t="shared" si="39"/>
        <v>3.9450828262079145E-3</v>
      </c>
      <c r="W174" s="35"/>
      <c r="X174" s="37">
        <v>534844.05954199994</v>
      </c>
      <c r="Y174" s="37">
        <f t="shared" si="40"/>
        <v>4203.4253544344101</v>
      </c>
      <c r="Z174" s="38">
        <f t="shared" si="41"/>
        <v>7.8591605897874346E-3</v>
      </c>
      <c r="AA174" s="35"/>
      <c r="AB174" s="37">
        <v>534844.05954199994</v>
      </c>
      <c r="AC174" s="37">
        <f t="shared" si="42"/>
        <v>4203.4253544344101</v>
      </c>
      <c r="AD174" s="38">
        <f t="shared" si="43"/>
        <v>7.8591605897874346E-3</v>
      </c>
      <c r="AE174" s="35"/>
      <c r="AF174" s="37">
        <v>531691.49053549988</v>
      </c>
      <c r="AG174" s="37">
        <f t="shared" si="44"/>
        <v>1050.8563479343429</v>
      </c>
      <c r="AH174" s="38">
        <f t="shared" si="45"/>
        <v>1.9764400345695949E-3</v>
      </c>
      <c r="AI174" s="35"/>
      <c r="AJ174" s="37">
        <v>531691.49053549999</v>
      </c>
      <c r="AK174" s="37">
        <f t="shared" si="46"/>
        <v>1050.8563479344593</v>
      </c>
      <c r="AL174" s="38">
        <f t="shared" si="47"/>
        <v>1.9764400345698135E-3</v>
      </c>
      <c r="AM174" s="35"/>
    </row>
    <row r="175" spans="1:39" x14ac:dyDescent="0.25">
      <c r="A175" s="34">
        <v>8912925</v>
      </c>
      <c r="B175" s="34" t="s">
        <v>250</v>
      </c>
      <c r="C175" s="34">
        <v>8912925</v>
      </c>
      <c r="D175" s="34" t="s">
        <v>105</v>
      </c>
      <c r="F175" s="37">
        <v>649899.05863723322</v>
      </c>
      <c r="G175" s="35"/>
      <c r="H175" s="37">
        <v>651248.06099649996</v>
      </c>
      <c r="I175" s="37">
        <f t="shared" si="32"/>
        <v>1349.0023592667421</v>
      </c>
      <c r="J175" s="38">
        <f t="shared" si="33"/>
        <v>2.0714109416350218E-3</v>
      </c>
      <c r="K175" s="35"/>
      <c r="L175" s="37">
        <v>651248.06099649996</v>
      </c>
      <c r="M175" s="37">
        <f t="shared" si="34"/>
        <v>1349.0023592667421</v>
      </c>
      <c r="N175" s="38">
        <f t="shared" si="35"/>
        <v>2.0714109416350218E-3</v>
      </c>
      <c r="O175" s="35"/>
      <c r="P175" s="37">
        <v>652597.06339299993</v>
      </c>
      <c r="Q175" s="37">
        <f t="shared" si="36"/>
        <v>2698.0047557667131</v>
      </c>
      <c r="R175" s="38">
        <f t="shared" si="37"/>
        <v>4.1342581925502015E-3</v>
      </c>
      <c r="S175" s="35"/>
      <c r="T175" s="37">
        <v>652597.06339300005</v>
      </c>
      <c r="U175" s="37">
        <f t="shared" si="38"/>
        <v>2698.0047557668295</v>
      </c>
      <c r="V175" s="38">
        <f t="shared" si="39"/>
        <v>4.1342581925503793E-3</v>
      </c>
      <c r="W175" s="35"/>
      <c r="X175" s="37">
        <v>651248.06099649996</v>
      </c>
      <c r="Y175" s="37">
        <f t="shared" si="40"/>
        <v>1349.0023592667421</v>
      </c>
      <c r="Z175" s="38">
        <f t="shared" si="41"/>
        <v>2.0714109416350218E-3</v>
      </c>
      <c r="AA175" s="35"/>
      <c r="AB175" s="37">
        <v>651248.06099649996</v>
      </c>
      <c r="AC175" s="37">
        <f t="shared" si="42"/>
        <v>1349.0023592667421</v>
      </c>
      <c r="AD175" s="38">
        <f t="shared" si="43"/>
        <v>2.0714109416350218E-3</v>
      </c>
      <c r="AE175" s="35"/>
      <c r="AF175" s="37">
        <v>651248.06099649996</v>
      </c>
      <c r="AG175" s="37">
        <f t="shared" si="44"/>
        <v>1349.0023592667421</v>
      </c>
      <c r="AH175" s="38">
        <f t="shared" si="45"/>
        <v>2.0714109416350218E-3</v>
      </c>
      <c r="AI175" s="35"/>
      <c r="AJ175" s="37">
        <v>651248.06099649996</v>
      </c>
      <c r="AK175" s="37">
        <f t="shared" si="46"/>
        <v>1349.0023592667421</v>
      </c>
      <c r="AL175" s="38">
        <f t="shared" si="47"/>
        <v>2.0714109416350218E-3</v>
      </c>
      <c r="AM175" s="35"/>
    </row>
    <row r="176" spans="1:39" x14ac:dyDescent="0.25">
      <c r="A176" s="34">
        <v>8912926</v>
      </c>
      <c r="B176" s="34" t="s">
        <v>41</v>
      </c>
      <c r="C176" s="34">
        <v>8912926</v>
      </c>
      <c r="D176" s="34" t="s">
        <v>105</v>
      </c>
      <c r="F176" s="37">
        <v>797733.35945349501</v>
      </c>
      <c r="G176" s="35"/>
      <c r="H176" s="37">
        <v>801253.83195006754</v>
      </c>
      <c r="I176" s="37">
        <f t="shared" si="32"/>
        <v>3520.4724965725327</v>
      </c>
      <c r="J176" s="38">
        <f t="shared" si="33"/>
        <v>4.393704412002015E-3</v>
      </c>
      <c r="K176" s="35"/>
      <c r="L176" s="37">
        <v>799484.30135042721</v>
      </c>
      <c r="M176" s="37">
        <f t="shared" si="34"/>
        <v>1750.9418969321996</v>
      </c>
      <c r="N176" s="38">
        <f t="shared" si="35"/>
        <v>2.1900891536890013E-3</v>
      </c>
      <c r="O176" s="35"/>
      <c r="P176" s="37">
        <v>801170.53579749994</v>
      </c>
      <c r="Q176" s="37">
        <f t="shared" si="36"/>
        <v>3437.1763440049253</v>
      </c>
      <c r="R176" s="38">
        <f t="shared" si="37"/>
        <v>4.2901931491820238E-3</v>
      </c>
      <c r="S176" s="35"/>
      <c r="T176" s="37">
        <v>801170.53579749994</v>
      </c>
      <c r="U176" s="37">
        <f t="shared" si="38"/>
        <v>3437.1763440049253</v>
      </c>
      <c r="V176" s="38">
        <f t="shared" si="39"/>
        <v>4.2901931491820238E-3</v>
      </c>
      <c r="W176" s="35"/>
      <c r="X176" s="37">
        <v>801253.83195006754</v>
      </c>
      <c r="Y176" s="37">
        <f t="shared" si="40"/>
        <v>3520.4724965725327</v>
      </c>
      <c r="Z176" s="38">
        <f t="shared" si="41"/>
        <v>4.393704412002015E-3</v>
      </c>
      <c r="AA176" s="35"/>
      <c r="AB176" s="37">
        <v>799484.30135042721</v>
      </c>
      <c r="AC176" s="37">
        <f t="shared" si="42"/>
        <v>1750.9418969321996</v>
      </c>
      <c r="AD176" s="38">
        <f t="shared" si="43"/>
        <v>2.1900891536890013E-3</v>
      </c>
      <c r="AE176" s="35"/>
      <c r="AF176" s="37">
        <v>799451.94764874992</v>
      </c>
      <c r="AG176" s="37">
        <f t="shared" si="44"/>
        <v>1718.5881952549098</v>
      </c>
      <c r="AH176" s="38">
        <f t="shared" si="45"/>
        <v>2.1497079346787643E-3</v>
      </c>
      <c r="AI176" s="35"/>
      <c r="AJ176" s="37">
        <v>799451.94764875004</v>
      </c>
      <c r="AK176" s="37">
        <f t="shared" si="46"/>
        <v>1718.5881952550262</v>
      </c>
      <c r="AL176" s="38">
        <f t="shared" si="47"/>
        <v>2.1497079346789096E-3</v>
      </c>
      <c r="AM176" s="35"/>
    </row>
    <row r="177" spans="1:39" x14ac:dyDescent="0.25">
      <c r="A177" s="34">
        <v>8912927</v>
      </c>
      <c r="B177" s="34" t="s">
        <v>42</v>
      </c>
      <c r="C177" s="34">
        <v>8912927</v>
      </c>
      <c r="D177" s="34" t="s">
        <v>105</v>
      </c>
      <c r="F177" s="37">
        <v>821348.02648985526</v>
      </c>
      <c r="G177" s="35"/>
      <c r="H177" s="37">
        <v>829169.5756915001</v>
      </c>
      <c r="I177" s="37">
        <f t="shared" si="32"/>
        <v>7821.5492016448407</v>
      </c>
      <c r="J177" s="38">
        <f t="shared" si="33"/>
        <v>9.432991068349229E-3</v>
      </c>
      <c r="K177" s="35"/>
      <c r="L177" s="37">
        <v>829169.5756915001</v>
      </c>
      <c r="M177" s="37">
        <f t="shared" si="34"/>
        <v>7821.5492016448407</v>
      </c>
      <c r="N177" s="38">
        <f t="shared" si="35"/>
        <v>9.432991068349229E-3</v>
      </c>
      <c r="O177" s="35"/>
      <c r="P177" s="37">
        <v>824903.27613250003</v>
      </c>
      <c r="Q177" s="37">
        <f t="shared" si="36"/>
        <v>3555.249642644776</v>
      </c>
      <c r="R177" s="38">
        <f t="shared" si="37"/>
        <v>4.3098988033037156E-3</v>
      </c>
      <c r="S177" s="35"/>
      <c r="T177" s="37">
        <v>824903.27613250003</v>
      </c>
      <c r="U177" s="37">
        <f t="shared" si="38"/>
        <v>3555.249642644776</v>
      </c>
      <c r="V177" s="38">
        <f t="shared" si="39"/>
        <v>4.3098988033037156E-3</v>
      </c>
      <c r="W177" s="35"/>
      <c r="X177" s="37">
        <v>828458.52576500003</v>
      </c>
      <c r="Y177" s="37">
        <f t="shared" si="40"/>
        <v>7110.4992751447717</v>
      </c>
      <c r="Z177" s="38">
        <f t="shared" si="41"/>
        <v>8.5828065666641844E-3</v>
      </c>
      <c r="AA177" s="35"/>
      <c r="AB177" s="37">
        <v>828458.52576500003</v>
      </c>
      <c r="AC177" s="37">
        <f t="shared" si="42"/>
        <v>7110.4992751447717</v>
      </c>
      <c r="AD177" s="38">
        <f t="shared" si="43"/>
        <v>8.5828065666641844E-3</v>
      </c>
      <c r="AE177" s="35"/>
      <c r="AF177" s="37">
        <v>823125.65131625009</v>
      </c>
      <c r="AG177" s="37">
        <f t="shared" si="44"/>
        <v>1777.6248263948364</v>
      </c>
      <c r="AH177" s="38">
        <f t="shared" si="45"/>
        <v>2.1596032435051179E-3</v>
      </c>
      <c r="AI177" s="35"/>
      <c r="AJ177" s="37">
        <v>823125.65131625009</v>
      </c>
      <c r="AK177" s="37">
        <f t="shared" si="46"/>
        <v>1777.6248263948364</v>
      </c>
      <c r="AL177" s="38">
        <f t="shared" si="47"/>
        <v>2.1596032435051179E-3</v>
      </c>
      <c r="AM177" s="35"/>
    </row>
    <row r="178" spans="1:39" x14ac:dyDescent="0.25">
      <c r="A178" s="34">
        <v>8912928</v>
      </c>
      <c r="B178" s="34" t="s">
        <v>251</v>
      </c>
      <c r="C178" s="34">
        <v>8912928</v>
      </c>
      <c r="D178" s="34" t="s">
        <v>105</v>
      </c>
      <c r="F178" s="37">
        <v>1495054.0170949383</v>
      </c>
      <c r="G178" s="35"/>
      <c r="H178" s="37">
        <v>1510286.3321881001</v>
      </c>
      <c r="I178" s="37">
        <f t="shared" si="32"/>
        <v>15232.315093161771</v>
      </c>
      <c r="J178" s="38">
        <f t="shared" si="33"/>
        <v>1.0085713396540656E-2</v>
      </c>
      <c r="K178" s="35"/>
      <c r="L178" s="37">
        <v>1510286.3321881001</v>
      </c>
      <c r="M178" s="37">
        <f t="shared" si="34"/>
        <v>15232.315093161771</v>
      </c>
      <c r="N178" s="38">
        <f t="shared" si="35"/>
        <v>1.0085713396540656E-2</v>
      </c>
      <c r="O178" s="35"/>
      <c r="P178" s="37">
        <v>1501977.7966855001</v>
      </c>
      <c r="Q178" s="37">
        <f t="shared" si="36"/>
        <v>6923.7795905617531</v>
      </c>
      <c r="R178" s="38">
        <f t="shared" si="37"/>
        <v>4.6097749286579679E-3</v>
      </c>
      <c r="S178" s="35"/>
      <c r="T178" s="37">
        <v>1501977.7966855001</v>
      </c>
      <c r="U178" s="37">
        <f t="shared" si="38"/>
        <v>6923.7795905617531</v>
      </c>
      <c r="V178" s="38">
        <f t="shared" si="39"/>
        <v>4.6097749286579679E-3</v>
      </c>
      <c r="W178" s="35"/>
      <c r="X178" s="37">
        <v>1508901.5762710001</v>
      </c>
      <c r="Y178" s="37">
        <f t="shared" si="40"/>
        <v>13847.559176061768</v>
      </c>
      <c r="Z178" s="38">
        <f t="shared" si="41"/>
        <v>9.1772448208873331E-3</v>
      </c>
      <c r="AA178" s="35"/>
      <c r="AB178" s="37">
        <v>1508901.5762710001</v>
      </c>
      <c r="AC178" s="37">
        <f t="shared" si="42"/>
        <v>13847.559176061768</v>
      </c>
      <c r="AD178" s="38">
        <f t="shared" si="43"/>
        <v>9.1772448208873331E-3</v>
      </c>
      <c r="AE178" s="35"/>
      <c r="AF178" s="37">
        <v>1498515.9068927502</v>
      </c>
      <c r="AG178" s="37">
        <f t="shared" si="44"/>
        <v>3461.8897978118621</v>
      </c>
      <c r="AH178" s="38">
        <f t="shared" si="45"/>
        <v>2.3102122452542187E-3</v>
      </c>
      <c r="AI178" s="35"/>
      <c r="AJ178" s="37">
        <v>1498515.9068927502</v>
      </c>
      <c r="AK178" s="37">
        <f t="shared" si="46"/>
        <v>3461.8897978118621</v>
      </c>
      <c r="AL178" s="38">
        <f t="shared" si="47"/>
        <v>2.3102122452542187E-3</v>
      </c>
      <c r="AM178" s="35"/>
    </row>
    <row r="179" spans="1:39" x14ac:dyDescent="0.25">
      <c r="A179" s="34">
        <v>8912930</v>
      </c>
      <c r="B179" s="34" t="s">
        <v>43</v>
      </c>
      <c r="C179" s="34">
        <v>8912930</v>
      </c>
      <c r="D179" s="34" t="s">
        <v>105</v>
      </c>
      <c r="F179" s="37">
        <v>926381.30528824113</v>
      </c>
      <c r="G179" s="35"/>
      <c r="H179" s="37">
        <v>928421.51331325003</v>
      </c>
      <c r="I179" s="37">
        <f t="shared" si="32"/>
        <v>2040.2080250089057</v>
      </c>
      <c r="J179" s="38">
        <f t="shared" si="33"/>
        <v>2.1975018843844243E-3</v>
      </c>
      <c r="K179" s="35"/>
      <c r="L179" s="37">
        <v>928421.51331325003</v>
      </c>
      <c r="M179" s="37">
        <f t="shared" si="34"/>
        <v>2040.2080250089057</v>
      </c>
      <c r="N179" s="38">
        <f t="shared" si="35"/>
        <v>2.1975018843844243E-3</v>
      </c>
      <c r="O179" s="35"/>
      <c r="P179" s="37">
        <v>930461.72132650006</v>
      </c>
      <c r="Q179" s="37">
        <f t="shared" si="36"/>
        <v>4080.4160382589325</v>
      </c>
      <c r="R179" s="38">
        <f t="shared" si="37"/>
        <v>4.3853669041234097E-3</v>
      </c>
      <c r="S179" s="35"/>
      <c r="T179" s="37">
        <v>930461.72132650006</v>
      </c>
      <c r="U179" s="37">
        <f t="shared" si="38"/>
        <v>4080.4160382589325</v>
      </c>
      <c r="V179" s="38">
        <f t="shared" si="39"/>
        <v>4.3853669041234097E-3</v>
      </c>
      <c r="W179" s="35"/>
      <c r="X179" s="37">
        <v>928421.51331325003</v>
      </c>
      <c r="Y179" s="37">
        <f t="shared" si="40"/>
        <v>2040.2080250089057</v>
      </c>
      <c r="Z179" s="38">
        <f t="shared" si="41"/>
        <v>2.1975018843844243E-3</v>
      </c>
      <c r="AA179" s="35"/>
      <c r="AB179" s="37">
        <v>928421.51331325003</v>
      </c>
      <c r="AC179" s="37">
        <f t="shared" si="42"/>
        <v>2040.2080250089057</v>
      </c>
      <c r="AD179" s="38">
        <f t="shared" si="43"/>
        <v>2.1975018843844243E-3</v>
      </c>
      <c r="AE179" s="35"/>
      <c r="AF179" s="37">
        <v>928421.51331325003</v>
      </c>
      <c r="AG179" s="37">
        <f t="shared" si="44"/>
        <v>2040.2080250089057</v>
      </c>
      <c r="AH179" s="38">
        <f t="shared" si="45"/>
        <v>2.1975018843844243E-3</v>
      </c>
      <c r="AI179" s="35"/>
      <c r="AJ179" s="37">
        <v>928421.51331325003</v>
      </c>
      <c r="AK179" s="37">
        <f t="shared" si="46"/>
        <v>2040.2080250089057</v>
      </c>
      <c r="AL179" s="38">
        <f t="shared" si="47"/>
        <v>2.1975018843844243E-3</v>
      </c>
      <c r="AM179" s="35"/>
    </row>
    <row r="180" spans="1:39" x14ac:dyDescent="0.25">
      <c r="A180" s="34">
        <v>8912931</v>
      </c>
      <c r="B180" s="34" t="s">
        <v>121</v>
      </c>
      <c r="C180" s="34">
        <v>8912931</v>
      </c>
      <c r="D180" s="34" t="s">
        <v>105</v>
      </c>
      <c r="F180" s="37">
        <v>1105373.6812283548</v>
      </c>
      <c r="G180" s="35"/>
      <c r="H180" s="37">
        <v>1107861.3701529999</v>
      </c>
      <c r="I180" s="37">
        <f t="shared" si="32"/>
        <v>2487.6889246450737</v>
      </c>
      <c r="J180" s="38">
        <f t="shared" si="33"/>
        <v>2.2454875597851332E-3</v>
      </c>
      <c r="K180" s="35"/>
      <c r="L180" s="37">
        <v>1107861.3701530001</v>
      </c>
      <c r="M180" s="37">
        <f t="shared" si="34"/>
        <v>2487.6889246453065</v>
      </c>
      <c r="N180" s="38">
        <f t="shared" si="35"/>
        <v>2.2454875597853426E-3</v>
      </c>
      <c r="O180" s="35"/>
      <c r="P180" s="37">
        <v>1110349.059106</v>
      </c>
      <c r="Q180" s="37">
        <f t="shared" si="36"/>
        <v>4975.3778776451945</v>
      </c>
      <c r="R180" s="38">
        <f t="shared" si="37"/>
        <v>4.4809133099559979E-3</v>
      </c>
      <c r="S180" s="35"/>
      <c r="T180" s="37">
        <v>1110349.059106</v>
      </c>
      <c r="U180" s="37">
        <f t="shared" si="38"/>
        <v>4975.3778776451945</v>
      </c>
      <c r="V180" s="38">
        <f t="shared" si="39"/>
        <v>4.4809133099559979E-3</v>
      </c>
      <c r="W180" s="35"/>
      <c r="X180" s="37">
        <v>1107861.3701529999</v>
      </c>
      <c r="Y180" s="37">
        <f t="shared" si="40"/>
        <v>2487.6889246450737</v>
      </c>
      <c r="Z180" s="38">
        <f t="shared" si="41"/>
        <v>2.2454875597851332E-3</v>
      </c>
      <c r="AA180" s="35"/>
      <c r="AB180" s="37">
        <v>1107861.3701530001</v>
      </c>
      <c r="AC180" s="37">
        <f t="shared" si="42"/>
        <v>2487.6889246453065</v>
      </c>
      <c r="AD180" s="38">
        <f t="shared" si="43"/>
        <v>2.2454875597853426E-3</v>
      </c>
      <c r="AE180" s="35"/>
      <c r="AF180" s="37">
        <v>1107861.3701529999</v>
      </c>
      <c r="AG180" s="37">
        <f t="shared" si="44"/>
        <v>2487.6889246450737</v>
      </c>
      <c r="AH180" s="38">
        <f t="shared" si="45"/>
        <v>2.2454875597851332E-3</v>
      </c>
      <c r="AI180" s="35"/>
      <c r="AJ180" s="37">
        <v>1107861.3701530001</v>
      </c>
      <c r="AK180" s="37">
        <f t="shared" si="46"/>
        <v>2487.6889246453065</v>
      </c>
      <c r="AL180" s="38">
        <f t="shared" si="47"/>
        <v>2.2454875597853426E-3</v>
      </c>
      <c r="AM180" s="35"/>
    </row>
    <row r="181" spans="1:39" x14ac:dyDescent="0.25">
      <c r="A181" s="34">
        <v>8912933</v>
      </c>
      <c r="B181" s="34" t="s">
        <v>78</v>
      </c>
      <c r="C181" s="34">
        <v>8912933</v>
      </c>
      <c r="D181" s="34" t="s">
        <v>105</v>
      </c>
      <c r="F181" s="37">
        <v>2018930.4094741105</v>
      </c>
      <c r="G181" s="35"/>
      <c r="H181" s="37">
        <v>2023701.9902737504</v>
      </c>
      <c r="I181" s="37">
        <f t="shared" si="32"/>
        <v>4771.5807996399235</v>
      </c>
      <c r="J181" s="38">
        <f t="shared" si="33"/>
        <v>2.3578475598546316E-3</v>
      </c>
      <c r="K181" s="35"/>
      <c r="L181" s="37">
        <v>2023701.9902737504</v>
      </c>
      <c r="M181" s="37">
        <f t="shared" si="34"/>
        <v>4771.5807996399235</v>
      </c>
      <c r="N181" s="38">
        <f t="shared" si="35"/>
        <v>2.3578475598546316E-3</v>
      </c>
      <c r="O181" s="35"/>
      <c r="P181" s="37">
        <v>2028473.5710475005</v>
      </c>
      <c r="Q181" s="37">
        <f t="shared" si="36"/>
        <v>9543.1615733900107</v>
      </c>
      <c r="R181" s="38">
        <f t="shared" si="37"/>
        <v>4.7046023717538191E-3</v>
      </c>
      <c r="S181" s="35"/>
      <c r="T181" s="37">
        <v>2028473.5710475002</v>
      </c>
      <c r="U181" s="37">
        <f t="shared" si="38"/>
        <v>9543.1615733897779</v>
      </c>
      <c r="V181" s="38">
        <f t="shared" si="39"/>
        <v>4.7046023717537055E-3</v>
      </c>
      <c r="W181" s="35"/>
      <c r="X181" s="37">
        <v>2023701.9902737504</v>
      </c>
      <c r="Y181" s="37">
        <f t="shared" si="40"/>
        <v>4771.5807996399235</v>
      </c>
      <c r="Z181" s="38">
        <f t="shared" si="41"/>
        <v>2.3578475598546316E-3</v>
      </c>
      <c r="AA181" s="35"/>
      <c r="AB181" s="37">
        <v>2023701.9902737504</v>
      </c>
      <c r="AC181" s="37">
        <f t="shared" si="42"/>
        <v>4771.5807996399235</v>
      </c>
      <c r="AD181" s="38">
        <f t="shared" si="43"/>
        <v>2.3578475598546316E-3</v>
      </c>
      <c r="AE181" s="35"/>
      <c r="AF181" s="37">
        <v>2023701.9902737504</v>
      </c>
      <c r="AG181" s="37">
        <f t="shared" si="44"/>
        <v>4771.5807996399235</v>
      </c>
      <c r="AH181" s="38">
        <f t="shared" si="45"/>
        <v>2.3578475598546316E-3</v>
      </c>
      <c r="AI181" s="35"/>
      <c r="AJ181" s="37">
        <v>2023701.9902737504</v>
      </c>
      <c r="AK181" s="37">
        <f t="shared" si="46"/>
        <v>4771.5807996399235</v>
      </c>
      <c r="AL181" s="38">
        <f t="shared" si="47"/>
        <v>2.3578475598546316E-3</v>
      </c>
      <c r="AM181" s="35"/>
    </row>
    <row r="182" spans="1:39" x14ac:dyDescent="0.25">
      <c r="A182" s="34">
        <v>8912934</v>
      </c>
      <c r="B182" s="34" t="s">
        <v>44</v>
      </c>
      <c r="C182" s="34">
        <v>8912934</v>
      </c>
      <c r="D182" s="34" t="s">
        <v>105</v>
      </c>
      <c r="F182" s="37">
        <v>1149958.3605466576</v>
      </c>
      <c r="G182" s="35"/>
      <c r="H182" s="37">
        <v>1152557.51115125</v>
      </c>
      <c r="I182" s="37">
        <f t="shared" si="32"/>
        <v>2599.1506045924034</v>
      </c>
      <c r="J182" s="38">
        <f t="shared" si="33"/>
        <v>2.25511575730065E-3</v>
      </c>
      <c r="K182" s="35"/>
      <c r="L182" s="37">
        <v>1152557.51115125</v>
      </c>
      <c r="M182" s="37">
        <f t="shared" si="34"/>
        <v>2599.1506045924034</v>
      </c>
      <c r="N182" s="38">
        <f t="shared" si="35"/>
        <v>2.25511575730065E-3</v>
      </c>
      <c r="O182" s="35"/>
      <c r="P182" s="37">
        <v>1155156.6618025</v>
      </c>
      <c r="Q182" s="37">
        <f t="shared" si="36"/>
        <v>5198.301255842438</v>
      </c>
      <c r="R182" s="38">
        <f t="shared" si="37"/>
        <v>4.5000833460381359E-3</v>
      </c>
      <c r="S182" s="35"/>
      <c r="T182" s="37">
        <v>1155156.6618024998</v>
      </c>
      <c r="U182" s="37">
        <f t="shared" si="38"/>
        <v>5198.3012558422051</v>
      </c>
      <c r="V182" s="38">
        <f t="shared" si="39"/>
        <v>4.5000833460379355E-3</v>
      </c>
      <c r="W182" s="35"/>
      <c r="X182" s="37">
        <v>1152557.51115125</v>
      </c>
      <c r="Y182" s="37">
        <f t="shared" si="40"/>
        <v>2599.1506045924034</v>
      </c>
      <c r="Z182" s="38">
        <f t="shared" si="41"/>
        <v>2.25511575730065E-3</v>
      </c>
      <c r="AA182" s="35"/>
      <c r="AB182" s="37">
        <v>1152557.51115125</v>
      </c>
      <c r="AC182" s="37">
        <f t="shared" si="42"/>
        <v>2599.1506045924034</v>
      </c>
      <c r="AD182" s="38">
        <f t="shared" si="43"/>
        <v>2.25511575730065E-3</v>
      </c>
      <c r="AE182" s="35"/>
      <c r="AF182" s="37">
        <v>1152557.51115125</v>
      </c>
      <c r="AG182" s="37">
        <f t="shared" si="44"/>
        <v>2599.1506045924034</v>
      </c>
      <c r="AH182" s="38">
        <f t="shared" si="45"/>
        <v>2.25511575730065E-3</v>
      </c>
      <c r="AI182" s="35"/>
      <c r="AJ182" s="37">
        <v>1152557.51115125</v>
      </c>
      <c r="AK182" s="37">
        <f t="shared" si="46"/>
        <v>2599.1506045924034</v>
      </c>
      <c r="AL182" s="38">
        <f t="shared" si="47"/>
        <v>2.25511575730065E-3</v>
      </c>
      <c r="AM182" s="35"/>
    </row>
    <row r="183" spans="1:39" x14ac:dyDescent="0.25">
      <c r="A183" s="34">
        <v>8912937</v>
      </c>
      <c r="B183" s="34" t="s">
        <v>252</v>
      </c>
      <c r="C183" s="34">
        <v>8912937</v>
      </c>
      <c r="D183" s="34" t="s">
        <v>105</v>
      </c>
      <c r="F183" s="37">
        <v>1374367.0301620164</v>
      </c>
      <c r="G183" s="35"/>
      <c r="H183" s="37">
        <v>1381715.1022142444</v>
      </c>
      <c r="I183" s="37">
        <f t="shared" si="32"/>
        <v>7348.0720522280317</v>
      </c>
      <c r="J183" s="38">
        <f t="shared" si="33"/>
        <v>5.3180804352883611E-3</v>
      </c>
      <c r="K183" s="35"/>
      <c r="L183" s="37">
        <v>1377892.3453607243</v>
      </c>
      <c r="M183" s="37">
        <f t="shared" si="34"/>
        <v>3525.31519870786</v>
      </c>
      <c r="N183" s="38">
        <f t="shared" si="35"/>
        <v>2.5584837673112647E-3</v>
      </c>
      <c r="O183" s="35"/>
      <c r="P183" s="37">
        <v>1380687.374851</v>
      </c>
      <c r="Q183" s="37">
        <f t="shared" si="36"/>
        <v>6320.3446889836341</v>
      </c>
      <c r="R183" s="38">
        <f t="shared" si="37"/>
        <v>4.5776797876968403E-3</v>
      </c>
      <c r="S183" s="35"/>
      <c r="T183" s="37">
        <v>1380687.3748509998</v>
      </c>
      <c r="U183" s="37">
        <f t="shared" si="38"/>
        <v>6320.3446889834013</v>
      </c>
      <c r="V183" s="38">
        <f t="shared" si="39"/>
        <v>4.5776797876966729E-3</v>
      </c>
      <c r="W183" s="35"/>
      <c r="X183" s="37">
        <v>1381715.1022142444</v>
      </c>
      <c r="Y183" s="37">
        <f t="shared" si="40"/>
        <v>7348.0720522280317</v>
      </c>
      <c r="Z183" s="38">
        <f t="shared" si="41"/>
        <v>5.3180804352883611E-3</v>
      </c>
      <c r="AA183" s="35"/>
      <c r="AB183" s="37">
        <v>1377892.3453607243</v>
      </c>
      <c r="AC183" s="37">
        <f t="shared" si="42"/>
        <v>3525.31519870786</v>
      </c>
      <c r="AD183" s="38">
        <f t="shared" si="43"/>
        <v>2.5584837673112647E-3</v>
      </c>
      <c r="AE183" s="35"/>
      <c r="AF183" s="37">
        <v>1377527.2025255</v>
      </c>
      <c r="AG183" s="37">
        <f t="shared" si="44"/>
        <v>3160.1723634835798</v>
      </c>
      <c r="AH183" s="38">
        <f t="shared" si="45"/>
        <v>2.2940907139182834E-3</v>
      </c>
      <c r="AI183" s="35"/>
      <c r="AJ183" s="37">
        <v>1377527.2025254997</v>
      </c>
      <c r="AK183" s="37">
        <f t="shared" si="46"/>
        <v>3160.172363483347</v>
      </c>
      <c r="AL183" s="38">
        <f t="shared" si="47"/>
        <v>2.2940907139181147E-3</v>
      </c>
      <c r="AM183" s="35"/>
    </row>
    <row r="184" spans="1:39" x14ac:dyDescent="0.25">
      <c r="A184" s="34">
        <v>8912940</v>
      </c>
      <c r="B184" s="34" t="s">
        <v>79</v>
      </c>
      <c r="C184" s="34">
        <v>8912940</v>
      </c>
      <c r="D184" s="34" t="s">
        <v>105</v>
      </c>
      <c r="F184" s="37">
        <v>748805.6244023802</v>
      </c>
      <c r="G184" s="35"/>
      <c r="H184" s="37">
        <v>755829.20716839994</v>
      </c>
      <c r="I184" s="37">
        <f t="shared" si="32"/>
        <v>7023.5827660197392</v>
      </c>
      <c r="J184" s="38">
        <f t="shared" si="33"/>
        <v>9.2925527346747177E-3</v>
      </c>
      <c r="K184" s="35"/>
      <c r="L184" s="37">
        <v>755829.20716839994</v>
      </c>
      <c r="M184" s="37">
        <f t="shared" si="34"/>
        <v>7023.5827660197392</v>
      </c>
      <c r="N184" s="38">
        <f t="shared" si="35"/>
        <v>9.2925527346747177E-3</v>
      </c>
      <c r="O184" s="35"/>
      <c r="P184" s="37">
        <v>751998.16202199995</v>
      </c>
      <c r="Q184" s="37">
        <f t="shared" si="36"/>
        <v>3192.5376196197467</v>
      </c>
      <c r="R184" s="38">
        <f t="shared" si="37"/>
        <v>4.2454061470516575E-3</v>
      </c>
      <c r="S184" s="35"/>
      <c r="T184" s="37">
        <v>751998.16202199995</v>
      </c>
      <c r="U184" s="37">
        <f t="shared" si="38"/>
        <v>3192.5376196197467</v>
      </c>
      <c r="V184" s="38">
        <f t="shared" si="39"/>
        <v>4.2454061470516575E-3</v>
      </c>
      <c r="W184" s="35"/>
      <c r="X184" s="37">
        <v>755190.69964399992</v>
      </c>
      <c r="Y184" s="37">
        <f t="shared" si="40"/>
        <v>6385.0752416197211</v>
      </c>
      <c r="Z184" s="38">
        <f t="shared" si="41"/>
        <v>8.4549177375061318E-3</v>
      </c>
      <c r="AA184" s="35"/>
      <c r="AB184" s="37">
        <v>755190.69964399992</v>
      </c>
      <c r="AC184" s="37">
        <f t="shared" si="42"/>
        <v>6385.0752416197211</v>
      </c>
      <c r="AD184" s="38">
        <f t="shared" si="43"/>
        <v>8.4549177375061318E-3</v>
      </c>
      <c r="AE184" s="35"/>
      <c r="AF184" s="37">
        <v>750401.8932109999</v>
      </c>
      <c r="AG184" s="37">
        <f t="shared" si="44"/>
        <v>1596.2688086197013</v>
      </c>
      <c r="AH184" s="38">
        <f t="shared" si="45"/>
        <v>2.1272185252481212E-3</v>
      </c>
      <c r="AI184" s="35"/>
      <c r="AJ184" s="37">
        <v>750401.8932109999</v>
      </c>
      <c r="AK184" s="37">
        <f t="shared" si="46"/>
        <v>1596.2688086197013</v>
      </c>
      <c r="AL184" s="38">
        <f t="shared" si="47"/>
        <v>2.1272185252481212E-3</v>
      </c>
      <c r="AM184" s="35"/>
    </row>
    <row r="185" spans="1:39" x14ac:dyDescent="0.25">
      <c r="A185" s="34">
        <v>8912941</v>
      </c>
      <c r="B185" s="34" t="s">
        <v>253</v>
      </c>
      <c r="C185" s="34">
        <v>8912941</v>
      </c>
      <c r="D185" s="34" t="s">
        <v>105</v>
      </c>
      <c r="F185" s="37">
        <v>788104.81154470961</v>
      </c>
      <c r="G185" s="35"/>
      <c r="H185" s="37">
        <v>789799.32827874995</v>
      </c>
      <c r="I185" s="37">
        <f t="shared" si="32"/>
        <v>1694.5167340403423</v>
      </c>
      <c r="J185" s="38">
        <f t="shared" si="33"/>
        <v>2.1455028807548992E-3</v>
      </c>
      <c r="K185" s="35"/>
      <c r="L185" s="37">
        <v>789799.32827874995</v>
      </c>
      <c r="M185" s="37">
        <f t="shared" si="34"/>
        <v>1694.5167340403423</v>
      </c>
      <c r="N185" s="38">
        <f t="shared" si="35"/>
        <v>2.1455028807548992E-3</v>
      </c>
      <c r="O185" s="35"/>
      <c r="P185" s="37">
        <v>791493.84505749994</v>
      </c>
      <c r="Q185" s="37">
        <f t="shared" si="36"/>
        <v>3389.0335127903381</v>
      </c>
      <c r="R185" s="38">
        <f t="shared" si="37"/>
        <v>4.2818191625282115E-3</v>
      </c>
      <c r="S185" s="35"/>
      <c r="T185" s="37">
        <v>791493.84505749994</v>
      </c>
      <c r="U185" s="37">
        <f t="shared" si="38"/>
        <v>3389.0335127903381</v>
      </c>
      <c r="V185" s="38">
        <f t="shared" si="39"/>
        <v>4.2818191625282115E-3</v>
      </c>
      <c r="W185" s="35"/>
      <c r="X185" s="37">
        <v>789799.32827874995</v>
      </c>
      <c r="Y185" s="37">
        <f t="shared" si="40"/>
        <v>1694.5167340403423</v>
      </c>
      <c r="Z185" s="38">
        <f t="shared" si="41"/>
        <v>2.1455028807548992E-3</v>
      </c>
      <c r="AA185" s="35"/>
      <c r="AB185" s="37">
        <v>789799.32827874995</v>
      </c>
      <c r="AC185" s="37">
        <f t="shared" si="42"/>
        <v>1694.5167340403423</v>
      </c>
      <c r="AD185" s="38">
        <f t="shared" si="43"/>
        <v>2.1455028807548992E-3</v>
      </c>
      <c r="AE185" s="35"/>
      <c r="AF185" s="37">
        <v>789799.32827874995</v>
      </c>
      <c r="AG185" s="37">
        <f t="shared" si="44"/>
        <v>1694.5167340403423</v>
      </c>
      <c r="AH185" s="38">
        <f t="shared" si="45"/>
        <v>2.1455028807548992E-3</v>
      </c>
      <c r="AI185" s="35"/>
      <c r="AJ185" s="37">
        <v>789799.32827874995</v>
      </c>
      <c r="AK185" s="37">
        <f t="shared" si="46"/>
        <v>1694.5167340403423</v>
      </c>
      <c r="AL185" s="38">
        <f t="shared" si="47"/>
        <v>2.1455028807548992E-3</v>
      </c>
      <c r="AM185" s="35"/>
    </row>
    <row r="186" spans="1:39" x14ac:dyDescent="0.25">
      <c r="A186" s="34">
        <v>8912942</v>
      </c>
      <c r="B186" s="34" t="s">
        <v>254</v>
      </c>
      <c r="C186" s="34">
        <v>8912942</v>
      </c>
      <c r="D186" s="34" t="s">
        <v>105</v>
      </c>
      <c r="F186" s="37">
        <v>1131498.3037226947</v>
      </c>
      <c r="G186" s="35"/>
      <c r="H186" s="37">
        <v>1134051.30420925</v>
      </c>
      <c r="I186" s="37">
        <f t="shared" si="32"/>
        <v>2553.0004865552764</v>
      </c>
      <c r="J186" s="38">
        <f t="shared" si="33"/>
        <v>2.251221331062645E-3</v>
      </c>
      <c r="K186" s="35"/>
      <c r="L186" s="37">
        <v>1134051.30420925</v>
      </c>
      <c r="M186" s="37">
        <f t="shared" si="34"/>
        <v>2553.0004865552764</v>
      </c>
      <c r="N186" s="38">
        <f t="shared" si="35"/>
        <v>2.251221331062645E-3</v>
      </c>
      <c r="O186" s="35"/>
      <c r="P186" s="37">
        <v>1136604.3047185</v>
      </c>
      <c r="Q186" s="37">
        <f t="shared" si="36"/>
        <v>5106.0009958052542</v>
      </c>
      <c r="R186" s="38">
        <f t="shared" si="37"/>
        <v>4.4923294541540952E-3</v>
      </c>
      <c r="S186" s="35"/>
      <c r="T186" s="37">
        <v>1136604.3047185</v>
      </c>
      <c r="U186" s="37">
        <f t="shared" si="38"/>
        <v>5106.0009958052542</v>
      </c>
      <c r="V186" s="38">
        <f t="shared" si="39"/>
        <v>4.4923294541540952E-3</v>
      </c>
      <c r="W186" s="35"/>
      <c r="X186" s="37">
        <v>1134051.30420925</v>
      </c>
      <c r="Y186" s="37">
        <f t="shared" si="40"/>
        <v>2553.0004865552764</v>
      </c>
      <c r="Z186" s="38">
        <f t="shared" si="41"/>
        <v>2.251221331062645E-3</v>
      </c>
      <c r="AA186" s="35"/>
      <c r="AB186" s="37">
        <v>1134051.30420925</v>
      </c>
      <c r="AC186" s="37">
        <f t="shared" si="42"/>
        <v>2553.0004865552764</v>
      </c>
      <c r="AD186" s="38">
        <f t="shared" si="43"/>
        <v>2.251221331062645E-3</v>
      </c>
      <c r="AE186" s="35"/>
      <c r="AF186" s="37">
        <v>1134051.30420925</v>
      </c>
      <c r="AG186" s="37">
        <f t="shared" si="44"/>
        <v>2553.0004865552764</v>
      </c>
      <c r="AH186" s="38">
        <f t="shared" si="45"/>
        <v>2.251221331062645E-3</v>
      </c>
      <c r="AI186" s="35"/>
      <c r="AJ186" s="37">
        <v>1134051.30420925</v>
      </c>
      <c r="AK186" s="37">
        <f t="shared" si="46"/>
        <v>2553.0004865552764</v>
      </c>
      <c r="AL186" s="38">
        <f t="shared" si="47"/>
        <v>2.251221331062645E-3</v>
      </c>
      <c r="AM186" s="35"/>
    </row>
    <row r="187" spans="1:39" x14ac:dyDescent="0.25">
      <c r="A187" s="34">
        <v>8912946</v>
      </c>
      <c r="B187" s="34" t="s">
        <v>45</v>
      </c>
      <c r="C187" s="34">
        <v>8912946</v>
      </c>
      <c r="D187" s="34" t="s">
        <v>105</v>
      </c>
      <c r="F187" s="37">
        <v>959846.9510654005</v>
      </c>
      <c r="G187" s="35"/>
      <c r="H187" s="37">
        <v>961970.8232277499</v>
      </c>
      <c r="I187" s="37">
        <f t="shared" si="32"/>
        <v>2123.8721623494057</v>
      </c>
      <c r="J187" s="38">
        <f t="shared" si="33"/>
        <v>2.2078342825649004E-3</v>
      </c>
      <c r="K187" s="35"/>
      <c r="L187" s="37">
        <v>961970.8232277499</v>
      </c>
      <c r="M187" s="37">
        <f t="shared" si="34"/>
        <v>2123.8721623494057</v>
      </c>
      <c r="N187" s="38">
        <f t="shared" si="35"/>
        <v>2.2078342825649004E-3</v>
      </c>
      <c r="O187" s="35"/>
      <c r="P187" s="37">
        <v>964094.69535549986</v>
      </c>
      <c r="Q187" s="37">
        <f t="shared" si="36"/>
        <v>4247.7442900993628</v>
      </c>
      <c r="R187" s="38">
        <f t="shared" si="37"/>
        <v>4.4059409418626162E-3</v>
      </c>
      <c r="S187" s="35"/>
      <c r="T187" s="37">
        <v>964094.69535549986</v>
      </c>
      <c r="U187" s="37">
        <f t="shared" si="38"/>
        <v>4247.7442900993628</v>
      </c>
      <c r="V187" s="38">
        <f t="shared" si="39"/>
        <v>4.4059409418626162E-3</v>
      </c>
      <c r="W187" s="35"/>
      <c r="X187" s="37">
        <v>961970.8232277499</v>
      </c>
      <c r="Y187" s="37">
        <f t="shared" si="40"/>
        <v>2123.8721623494057</v>
      </c>
      <c r="Z187" s="38">
        <f t="shared" si="41"/>
        <v>2.2078342825649004E-3</v>
      </c>
      <c r="AA187" s="35"/>
      <c r="AB187" s="37">
        <v>961970.8232277499</v>
      </c>
      <c r="AC187" s="37">
        <f t="shared" si="42"/>
        <v>2123.8721623494057</v>
      </c>
      <c r="AD187" s="38">
        <f t="shared" si="43"/>
        <v>2.2078342825649004E-3</v>
      </c>
      <c r="AE187" s="35"/>
      <c r="AF187" s="37">
        <v>961970.8232277499</v>
      </c>
      <c r="AG187" s="37">
        <f t="shared" si="44"/>
        <v>2123.8721623494057</v>
      </c>
      <c r="AH187" s="38">
        <f t="shared" si="45"/>
        <v>2.2078342825649004E-3</v>
      </c>
      <c r="AI187" s="35"/>
      <c r="AJ187" s="37">
        <v>961970.8232277499</v>
      </c>
      <c r="AK187" s="37">
        <f t="shared" si="46"/>
        <v>2123.8721623494057</v>
      </c>
      <c r="AL187" s="38">
        <f t="shared" si="47"/>
        <v>2.2078342825649004E-3</v>
      </c>
      <c r="AM187" s="35"/>
    </row>
    <row r="188" spans="1:39" x14ac:dyDescent="0.25">
      <c r="A188" s="34">
        <v>8912947</v>
      </c>
      <c r="B188" s="34" t="s">
        <v>46</v>
      </c>
      <c r="C188" s="34">
        <v>8912947</v>
      </c>
      <c r="D188" s="34" t="s">
        <v>105</v>
      </c>
      <c r="F188" s="37">
        <v>1497771.5590406097</v>
      </c>
      <c r="G188" s="35"/>
      <c r="H188" s="37">
        <v>1501240.2426475</v>
      </c>
      <c r="I188" s="37">
        <f t="shared" si="32"/>
        <v>3468.683606890263</v>
      </c>
      <c r="J188" s="38">
        <f t="shared" si="33"/>
        <v>2.3105453133690943E-3</v>
      </c>
      <c r="K188" s="35"/>
      <c r="L188" s="37">
        <v>1501240.2426475</v>
      </c>
      <c r="M188" s="37">
        <f t="shared" si="34"/>
        <v>3468.683606890263</v>
      </c>
      <c r="N188" s="38">
        <f t="shared" si="35"/>
        <v>2.3105453133690943E-3</v>
      </c>
      <c r="O188" s="35"/>
      <c r="P188" s="37">
        <v>1504708.9262949999</v>
      </c>
      <c r="Q188" s="37">
        <f t="shared" si="36"/>
        <v>6937.3672543901484</v>
      </c>
      <c r="R188" s="38">
        <f t="shared" si="37"/>
        <v>4.610438027686738E-3</v>
      </c>
      <c r="S188" s="35"/>
      <c r="T188" s="37">
        <v>1504708.9262949999</v>
      </c>
      <c r="U188" s="37">
        <f t="shared" si="38"/>
        <v>6937.3672543901484</v>
      </c>
      <c r="V188" s="38">
        <f t="shared" si="39"/>
        <v>4.610438027686738E-3</v>
      </c>
      <c r="W188" s="35"/>
      <c r="X188" s="37">
        <v>1501240.2426475</v>
      </c>
      <c r="Y188" s="37">
        <f t="shared" si="40"/>
        <v>3468.683606890263</v>
      </c>
      <c r="Z188" s="38">
        <f t="shared" si="41"/>
        <v>2.3105453133690943E-3</v>
      </c>
      <c r="AA188" s="35"/>
      <c r="AB188" s="37">
        <v>1501240.2426475</v>
      </c>
      <c r="AC188" s="37">
        <f t="shared" si="42"/>
        <v>3468.683606890263</v>
      </c>
      <c r="AD188" s="38">
        <f t="shared" si="43"/>
        <v>2.3105453133690943E-3</v>
      </c>
      <c r="AE188" s="35"/>
      <c r="AF188" s="37">
        <v>1501240.2426475</v>
      </c>
      <c r="AG188" s="37">
        <f t="shared" si="44"/>
        <v>3468.683606890263</v>
      </c>
      <c r="AH188" s="38">
        <f t="shared" si="45"/>
        <v>2.3105453133690943E-3</v>
      </c>
      <c r="AI188" s="35"/>
      <c r="AJ188" s="37">
        <v>1501240.2426475</v>
      </c>
      <c r="AK188" s="37">
        <f t="shared" si="46"/>
        <v>3468.683606890263</v>
      </c>
      <c r="AL188" s="38">
        <f t="shared" si="47"/>
        <v>2.3105453133690943E-3</v>
      </c>
      <c r="AM188" s="35"/>
    </row>
    <row r="189" spans="1:39" x14ac:dyDescent="0.25">
      <c r="A189" s="34">
        <v>8912948</v>
      </c>
      <c r="B189" s="34" t="s">
        <v>47</v>
      </c>
      <c r="C189" s="34">
        <v>8912948</v>
      </c>
      <c r="D189" s="34" t="s">
        <v>105</v>
      </c>
      <c r="F189" s="37">
        <v>1320380.8290730657</v>
      </c>
      <c r="G189" s="35"/>
      <c r="H189" s="37">
        <v>1333691.7391200999</v>
      </c>
      <c r="I189" s="37">
        <f t="shared" si="32"/>
        <v>13310.910047034267</v>
      </c>
      <c r="J189" s="38">
        <f t="shared" si="33"/>
        <v>9.9804997336311839E-3</v>
      </c>
      <c r="K189" s="35"/>
      <c r="L189" s="37">
        <v>1333691.7391200999</v>
      </c>
      <c r="M189" s="37">
        <f t="shared" si="34"/>
        <v>13310.910047034267</v>
      </c>
      <c r="N189" s="38">
        <f t="shared" si="35"/>
        <v>9.9804997336311839E-3</v>
      </c>
      <c r="O189" s="35"/>
      <c r="P189" s="37">
        <v>1326431.2427455001</v>
      </c>
      <c r="Q189" s="37">
        <f t="shared" si="36"/>
        <v>6050.4136724343989</v>
      </c>
      <c r="R189" s="38">
        <f t="shared" si="37"/>
        <v>4.5614227691976048E-3</v>
      </c>
      <c r="S189" s="35"/>
      <c r="T189" s="37">
        <v>1326431.2427455001</v>
      </c>
      <c r="U189" s="37">
        <f t="shared" si="38"/>
        <v>6050.4136724343989</v>
      </c>
      <c r="V189" s="38">
        <f t="shared" si="39"/>
        <v>4.5614227691976048E-3</v>
      </c>
      <c r="W189" s="35"/>
      <c r="X189" s="37">
        <v>1332481.6563909999</v>
      </c>
      <c r="Y189" s="37">
        <f t="shared" si="40"/>
        <v>12100.82731793425</v>
      </c>
      <c r="Z189" s="38">
        <f t="shared" si="41"/>
        <v>9.0814213163047212E-3</v>
      </c>
      <c r="AA189" s="35"/>
      <c r="AB189" s="37">
        <v>1332481.6563909999</v>
      </c>
      <c r="AC189" s="37">
        <f t="shared" si="42"/>
        <v>12100.82731793425</v>
      </c>
      <c r="AD189" s="38">
        <f t="shared" si="43"/>
        <v>9.0814213163047212E-3</v>
      </c>
      <c r="AE189" s="35"/>
      <c r="AF189" s="37">
        <v>1323406.0359227499</v>
      </c>
      <c r="AG189" s="37">
        <f t="shared" si="44"/>
        <v>3025.2068496842403</v>
      </c>
      <c r="AH189" s="38">
        <f t="shared" si="45"/>
        <v>2.2859249297400275E-3</v>
      </c>
      <c r="AI189" s="35"/>
      <c r="AJ189" s="37">
        <v>1323406.0359227499</v>
      </c>
      <c r="AK189" s="37">
        <f t="shared" si="46"/>
        <v>3025.2068496842403</v>
      </c>
      <c r="AL189" s="38">
        <f t="shared" si="47"/>
        <v>2.2859249297400275E-3</v>
      </c>
      <c r="AM189" s="35"/>
    </row>
    <row r="190" spans="1:39" x14ac:dyDescent="0.25">
      <c r="A190" s="34">
        <v>8913004</v>
      </c>
      <c r="B190" s="34" t="s">
        <v>255</v>
      </c>
      <c r="C190" s="34">
        <v>8913004</v>
      </c>
      <c r="D190" s="34" t="s">
        <v>105</v>
      </c>
      <c r="F190" s="37">
        <v>856535.86633190245</v>
      </c>
      <c r="G190" s="35"/>
      <c r="H190" s="37">
        <v>858401.46071575</v>
      </c>
      <c r="I190" s="37">
        <f t="shared" si="32"/>
        <v>1865.5943838475505</v>
      </c>
      <c r="J190" s="38">
        <f t="shared" si="33"/>
        <v>2.1733355186651076E-3</v>
      </c>
      <c r="K190" s="35"/>
      <c r="L190" s="37">
        <v>858401.46071575</v>
      </c>
      <c r="M190" s="37">
        <f t="shared" si="34"/>
        <v>1865.5943838475505</v>
      </c>
      <c r="N190" s="38">
        <f t="shared" si="35"/>
        <v>2.1733355186651076E-3</v>
      </c>
      <c r="O190" s="35"/>
      <c r="P190" s="37">
        <v>860267.0551315</v>
      </c>
      <c r="Q190" s="37">
        <f t="shared" si="36"/>
        <v>3731.1887995975558</v>
      </c>
      <c r="R190" s="38">
        <f t="shared" si="37"/>
        <v>4.3372447861870153E-3</v>
      </c>
      <c r="S190" s="35"/>
      <c r="T190" s="37">
        <v>860267.0551315</v>
      </c>
      <c r="U190" s="37">
        <f t="shared" si="38"/>
        <v>3731.1887995975558</v>
      </c>
      <c r="V190" s="38">
        <f t="shared" si="39"/>
        <v>4.3372447861870153E-3</v>
      </c>
      <c r="W190" s="35"/>
      <c r="X190" s="37">
        <v>858401.46071575</v>
      </c>
      <c r="Y190" s="37">
        <f t="shared" si="40"/>
        <v>1865.5943838475505</v>
      </c>
      <c r="Z190" s="38">
        <f t="shared" si="41"/>
        <v>2.1733355186651076E-3</v>
      </c>
      <c r="AA190" s="35"/>
      <c r="AB190" s="37">
        <v>858401.46071575</v>
      </c>
      <c r="AC190" s="37">
        <f t="shared" si="42"/>
        <v>1865.5943838475505</v>
      </c>
      <c r="AD190" s="38">
        <f t="shared" si="43"/>
        <v>2.1733355186651076E-3</v>
      </c>
      <c r="AE190" s="35"/>
      <c r="AF190" s="37">
        <v>858401.46071575</v>
      </c>
      <c r="AG190" s="37">
        <f t="shared" si="44"/>
        <v>1865.5943838475505</v>
      </c>
      <c r="AH190" s="38">
        <f t="shared" si="45"/>
        <v>2.1733355186651076E-3</v>
      </c>
      <c r="AI190" s="35"/>
      <c r="AJ190" s="37">
        <v>858401.46071575</v>
      </c>
      <c r="AK190" s="37">
        <f t="shared" si="46"/>
        <v>1865.5943838475505</v>
      </c>
      <c r="AL190" s="38">
        <f t="shared" si="47"/>
        <v>2.1733355186651076E-3</v>
      </c>
      <c r="AM190" s="35"/>
    </row>
    <row r="191" spans="1:39" x14ac:dyDescent="0.25">
      <c r="A191" s="34">
        <v>8913008</v>
      </c>
      <c r="B191" s="34" t="s">
        <v>256</v>
      </c>
      <c r="C191" s="34">
        <v>8913008</v>
      </c>
      <c r="D191" s="34" t="s">
        <v>105</v>
      </c>
      <c r="F191" s="37">
        <v>1152213.3788247437</v>
      </c>
      <c r="G191" s="35"/>
      <c r="H191" s="37">
        <v>1154818.1669969999</v>
      </c>
      <c r="I191" s="37">
        <f t="shared" si="32"/>
        <v>2604.7881722562015</v>
      </c>
      <c r="J191" s="38">
        <f t="shared" si="33"/>
        <v>2.2555829538339505E-3</v>
      </c>
      <c r="K191" s="35"/>
      <c r="L191" s="37">
        <v>1154818.1669969999</v>
      </c>
      <c r="M191" s="37">
        <f t="shared" si="34"/>
        <v>2604.7881722562015</v>
      </c>
      <c r="N191" s="38">
        <f t="shared" si="35"/>
        <v>2.2555829538339505E-3</v>
      </c>
      <c r="O191" s="35"/>
      <c r="P191" s="37">
        <v>1157422.9551939999</v>
      </c>
      <c r="Q191" s="37">
        <f t="shared" si="36"/>
        <v>5209.5763692562468</v>
      </c>
      <c r="R191" s="38">
        <f t="shared" si="37"/>
        <v>4.5010135196282249E-3</v>
      </c>
      <c r="S191" s="35"/>
      <c r="T191" s="37">
        <v>1157422.9551939999</v>
      </c>
      <c r="U191" s="37">
        <f t="shared" si="38"/>
        <v>5209.5763692562468</v>
      </c>
      <c r="V191" s="38">
        <f t="shared" si="39"/>
        <v>4.5010135196282249E-3</v>
      </c>
      <c r="W191" s="35"/>
      <c r="X191" s="37">
        <v>1154818.1669969999</v>
      </c>
      <c r="Y191" s="37">
        <f t="shared" si="40"/>
        <v>2604.7881722562015</v>
      </c>
      <c r="Z191" s="38">
        <f t="shared" si="41"/>
        <v>2.2555829538339505E-3</v>
      </c>
      <c r="AA191" s="35"/>
      <c r="AB191" s="37">
        <v>1154818.1669969999</v>
      </c>
      <c r="AC191" s="37">
        <f t="shared" si="42"/>
        <v>2604.7881722562015</v>
      </c>
      <c r="AD191" s="38">
        <f t="shared" si="43"/>
        <v>2.2555829538339505E-3</v>
      </c>
      <c r="AE191" s="35"/>
      <c r="AF191" s="37">
        <v>1154818.1669969999</v>
      </c>
      <c r="AG191" s="37">
        <f t="shared" si="44"/>
        <v>2604.7881722562015</v>
      </c>
      <c r="AH191" s="38">
        <f t="shared" si="45"/>
        <v>2.2555829538339505E-3</v>
      </c>
      <c r="AI191" s="35"/>
      <c r="AJ191" s="37">
        <v>1154818.1669969999</v>
      </c>
      <c r="AK191" s="37">
        <f t="shared" si="46"/>
        <v>2604.7881722562015</v>
      </c>
      <c r="AL191" s="38">
        <f t="shared" si="47"/>
        <v>2.2555829538339505E-3</v>
      </c>
      <c r="AM191" s="35"/>
    </row>
    <row r="192" spans="1:39" x14ac:dyDescent="0.25">
      <c r="A192" s="34">
        <v>8913018</v>
      </c>
      <c r="B192" s="34" t="s">
        <v>48</v>
      </c>
      <c r="C192" s="34">
        <v>8913018</v>
      </c>
      <c r="D192" s="34" t="s">
        <v>105</v>
      </c>
      <c r="F192" s="37">
        <v>801647.10550258926</v>
      </c>
      <c r="G192" s="35"/>
      <c r="H192" s="37">
        <v>803375.47801375005</v>
      </c>
      <c r="I192" s="37">
        <f t="shared" si="32"/>
        <v>1728.3725111607928</v>
      </c>
      <c r="J192" s="38">
        <f t="shared" si="33"/>
        <v>2.1513881845559779E-3</v>
      </c>
      <c r="K192" s="35"/>
      <c r="L192" s="37">
        <v>803375.47801375005</v>
      </c>
      <c r="M192" s="37">
        <f t="shared" si="34"/>
        <v>1728.3725111607928</v>
      </c>
      <c r="N192" s="38">
        <f t="shared" si="35"/>
        <v>2.1513881845559779E-3</v>
      </c>
      <c r="O192" s="35"/>
      <c r="P192" s="37">
        <v>805103.85052750004</v>
      </c>
      <c r="Q192" s="37">
        <f t="shared" si="36"/>
        <v>3456.7450249107787</v>
      </c>
      <c r="R192" s="38">
        <f t="shared" si="37"/>
        <v>4.2935393025954807E-3</v>
      </c>
      <c r="S192" s="35"/>
      <c r="T192" s="37">
        <v>805103.85052750004</v>
      </c>
      <c r="U192" s="37">
        <f t="shared" si="38"/>
        <v>3456.7450249107787</v>
      </c>
      <c r="V192" s="38">
        <f t="shared" si="39"/>
        <v>4.2935393025954807E-3</v>
      </c>
      <c r="W192" s="35"/>
      <c r="X192" s="37">
        <v>803375.47801375005</v>
      </c>
      <c r="Y192" s="37">
        <f t="shared" si="40"/>
        <v>1728.3725111607928</v>
      </c>
      <c r="Z192" s="38">
        <f t="shared" si="41"/>
        <v>2.1513881845559779E-3</v>
      </c>
      <c r="AA192" s="35"/>
      <c r="AB192" s="37">
        <v>803375.47801375005</v>
      </c>
      <c r="AC192" s="37">
        <f t="shared" si="42"/>
        <v>1728.3725111607928</v>
      </c>
      <c r="AD192" s="38">
        <f t="shared" si="43"/>
        <v>2.1513881845559779E-3</v>
      </c>
      <c r="AE192" s="35"/>
      <c r="AF192" s="37">
        <v>803375.47801375005</v>
      </c>
      <c r="AG192" s="37">
        <f t="shared" si="44"/>
        <v>1728.3725111607928</v>
      </c>
      <c r="AH192" s="38">
        <f t="shared" si="45"/>
        <v>2.1513881845559779E-3</v>
      </c>
      <c r="AI192" s="35"/>
      <c r="AJ192" s="37">
        <v>803375.47801375005</v>
      </c>
      <c r="AK192" s="37">
        <f t="shared" si="46"/>
        <v>1728.3725111607928</v>
      </c>
      <c r="AL192" s="38">
        <f t="shared" si="47"/>
        <v>2.1513881845559779E-3</v>
      </c>
      <c r="AM192" s="35"/>
    </row>
    <row r="193" spans="1:39" x14ac:dyDescent="0.25">
      <c r="A193" s="34">
        <v>8913021</v>
      </c>
      <c r="B193" s="34" t="s">
        <v>257</v>
      </c>
      <c r="C193" s="34">
        <v>8913021</v>
      </c>
      <c r="D193" s="34" t="s">
        <v>105</v>
      </c>
      <c r="F193" s="37">
        <v>447098.08312567952</v>
      </c>
      <c r="G193" s="35"/>
      <c r="H193" s="37">
        <v>447940.08315799996</v>
      </c>
      <c r="I193" s="37">
        <f t="shared" si="32"/>
        <v>842.00003232044401</v>
      </c>
      <c r="J193" s="38">
        <f t="shared" si="33"/>
        <v>1.8797157565902602E-3</v>
      </c>
      <c r="K193" s="35"/>
      <c r="L193" s="37">
        <v>447940.08315800002</v>
      </c>
      <c r="M193" s="37">
        <f t="shared" si="34"/>
        <v>842.00003232050221</v>
      </c>
      <c r="N193" s="38">
        <f t="shared" si="35"/>
        <v>1.8797157565903901E-3</v>
      </c>
      <c r="O193" s="35"/>
      <c r="P193" s="37">
        <v>448782.08311599999</v>
      </c>
      <c r="Q193" s="37">
        <f t="shared" si="36"/>
        <v>1683.9999903204734</v>
      </c>
      <c r="R193" s="38">
        <f t="shared" si="37"/>
        <v>3.7523779439412193E-3</v>
      </c>
      <c r="S193" s="35"/>
      <c r="T193" s="37">
        <v>448782.08311599999</v>
      </c>
      <c r="U193" s="37">
        <f t="shared" si="38"/>
        <v>1683.9999903204734</v>
      </c>
      <c r="V193" s="38">
        <f t="shared" si="39"/>
        <v>3.7523779439412193E-3</v>
      </c>
      <c r="W193" s="35"/>
      <c r="X193" s="37">
        <v>447940.08315799996</v>
      </c>
      <c r="Y193" s="37">
        <f t="shared" si="40"/>
        <v>842.00003232044401</v>
      </c>
      <c r="Z193" s="38">
        <f t="shared" si="41"/>
        <v>1.8797157565902602E-3</v>
      </c>
      <c r="AA193" s="35"/>
      <c r="AB193" s="37">
        <v>447940.08315800002</v>
      </c>
      <c r="AC193" s="37">
        <f t="shared" si="42"/>
        <v>842.00003232050221</v>
      </c>
      <c r="AD193" s="38">
        <f t="shared" si="43"/>
        <v>1.8797157565903901E-3</v>
      </c>
      <c r="AE193" s="35"/>
      <c r="AF193" s="37">
        <v>447940.08315799996</v>
      </c>
      <c r="AG193" s="37">
        <f t="shared" si="44"/>
        <v>842.00003232044401</v>
      </c>
      <c r="AH193" s="38">
        <f t="shared" si="45"/>
        <v>1.8797157565902602E-3</v>
      </c>
      <c r="AI193" s="35"/>
      <c r="AJ193" s="37">
        <v>447940.08315800002</v>
      </c>
      <c r="AK193" s="37">
        <f t="shared" si="46"/>
        <v>842.00003232050221</v>
      </c>
      <c r="AL193" s="38">
        <f t="shared" si="47"/>
        <v>1.8797157565903901E-3</v>
      </c>
      <c r="AM193" s="35"/>
    </row>
    <row r="194" spans="1:39" x14ac:dyDescent="0.25">
      <c r="A194" s="34">
        <v>8913031</v>
      </c>
      <c r="B194" s="34" t="s">
        <v>258</v>
      </c>
      <c r="C194" s="34">
        <v>8913031</v>
      </c>
      <c r="D194" s="34" t="s">
        <v>105</v>
      </c>
      <c r="F194" s="37">
        <v>328012.40728920192</v>
      </c>
      <c r="G194" s="35"/>
      <c r="H194" s="37">
        <v>328556.69306825002</v>
      </c>
      <c r="I194" s="37">
        <f t="shared" si="32"/>
        <v>544.28577904810663</v>
      </c>
      <c r="J194" s="38">
        <f t="shared" si="33"/>
        <v>1.6565962299086201E-3</v>
      </c>
      <c r="K194" s="35"/>
      <c r="L194" s="37">
        <v>328556.69306825002</v>
      </c>
      <c r="M194" s="37">
        <f t="shared" si="34"/>
        <v>544.28577904810663</v>
      </c>
      <c r="N194" s="38">
        <f t="shared" si="35"/>
        <v>1.6565962299086201E-3</v>
      </c>
      <c r="O194" s="35"/>
      <c r="P194" s="37">
        <v>329100.97883650003</v>
      </c>
      <c r="Q194" s="37">
        <f t="shared" si="36"/>
        <v>1088.5715472981101</v>
      </c>
      <c r="R194" s="38">
        <f t="shared" si="37"/>
        <v>3.3077128823701283E-3</v>
      </c>
      <c r="S194" s="35"/>
      <c r="T194" s="37">
        <v>329100.97883650003</v>
      </c>
      <c r="U194" s="37">
        <f t="shared" si="38"/>
        <v>1088.5715472981101</v>
      </c>
      <c r="V194" s="38">
        <f t="shared" si="39"/>
        <v>3.3077128823701283E-3</v>
      </c>
      <c r="W194" s="35"/>
      <c r="X194" s="37">
        <v>328556.69306825002</v>
      </c>
      <c r="Y194" s="37">
        <f t="shared" si="40"/>
        <v>544.28577904810663</v>
      </c>
      <c r="Z194" s="38">
        <f t="shared" si="41"/>
        <v>1.6565962299086201E-3</v>
      </c>
      <c r="AA194" s="35"/>
      <c r="AB194" s="37">
        <v>328556.69306825002</v>
      </c>
      <c r="AC194" s="37">
        <f t="shared" si="42"/>
        <v>544.28577904810663</v>
      </c>
      <c r="AD194" s="38">
        <f t="shared" si="43"/>
        <v>1.6565962299086201E-3</v>
      </c>
      <c r="AE194" s="35"/>
      <c r="AF194" s="37">
        <v>328556.69306825002</v>
      </c>
      <c r="AG194" s="37">
        <f t="shared" si="44"/>
        <v>544.28577904810663</v>
      </c>
      <c r="AH194" s="38">
        <f t="shared" si="45"/>
        <v>1.6565962299086201E-3</v>
      </c>
      <c r="AI194" s="35"/>
      <c r="AJ194" s="37">
        <v>328556.69306825002</v>
      </c>
      <c r="AK194" s="37">
        <f t="shared" si="46"/>
        <v>544.28577904810663</v>
      </c>
      <c r="AL194" s="38">
        <f t="shared" si="47"/>
        <v>1.6565962299086201E-3</v>
      </c>
      <c r="AM194" s="35"/>
    </row>
    <row r="195" spans="1:39" x14ac:dyDescent="0.25">
      <c r="A195" s="34">
        <v>8913032</v>
      </c>
      <c r="B195" s="34" t="s">
        <v>259</v>
      </c>
      <c r="C195" s="34">
        <v>8913032</v>
      </c>
      <c r="D195" s="34" t="s">
        <v>105</v>
      </c>
      <c r="F195" s="37">
        <v>696915.73871674412</v>
      </c>
      <c r="G195" s="35"/>
      <c r="H195" s="37">
        <v>698382.28279674996</v>
      </c>
      <c r="I195" s="37">
        <f t="shared" si="32"/>
        <v>1466.5440800058423</v>
      </c>
      <c r="J195" s="38">
        <f t="shared" si="33"/>
        <v>2.0999159287559566E-3</v>
      </c>
      <c r="K195" s="35"/>
      <c r="L195" s="37">
        <v>698382.28279674996</v>
      </c>
      <c r="M195" s="37">
        <f t="shared" si="34"/>
        <v>1466.5440800058423</v>
      </c>
      <c r="N195" s="38">
        <f t="shared" si="35"/>
        <v>2.0999159287559566E-3</v>
      </c>
      <c r="O195" s="35"/>
      <c r="P195" s="37">
        <v>699848.82689349994</v>
      </c>
      <c r="Q195" s="37">
        <f t="shared" si="36"/>
        <v>2933.0881767558167</v>
      </c>
      <c r="R195" s="38">
        <f t="shared" si="37"/>
        <v>4.1910310684883977E-3</v>
      </c>
      <c r="S195" s="35"/>
      <c r="T195" s="37">
        <v>699848.82689350005</v>
      </c>
      <c r="U195" s="37">
        <f t="shared" si="38"/>
        <v>2933.0881767559331</v>
      </c>
      <c r="V195" s="38">
        <f t="shared" si="39"/>
        <v>4.1910310684885634E-3</v>
      </c>
      <c r="W195" s="35"/>
      <c r="X195" s="37">
        <v>698382.28279674996</v>
      </c>
      <c r="Y195" s="37">
        <f t="shared" si="40"/>
        <v>1466.5440800058423</v>
      </c>
      <c r="Z195" s="38">
        <f t="shared" si="41"/>
        <v>2.0999159287559566E-3</v>
      </c>
      <c r="AA195" s="35"/>
      <c r="AB195" s="37">
        <v>698382.28279674996</v>
      </c>
      <c r="AC195" s="37">
        <f t="shared" si="42"/>
        <v>1466.5440800058423</v>
      </c>
      <c r="AD195" s="38">
        <f t="shared" si="43"/>
        <v>2.0999159287559566E-3</v>
      </c>
      <c r="AE195" s="35"/>
      <c r="AF195" s="37">
        <v>698382.28279674996</v>
      </c>
      <c r="AG195" s="37">
        <f t="shared" si="44"/>
        <v>1466.5440800058423</v>
      </c>
      <c r="AH195" s="38">
        <f t="shared" si="45"/>
        <v>2.0999159287559566E-3</v>
      </c>
      <c r="AI195" s="35"/>
      <c r="AJ195" s="37">
        <v>698382.28279674996</v>
      </c>
      <c r="AK195" s="37">
        <f t="shared" si="46"/>
        <v>1466.5440800058423</v>
      </c>
      <c r="AL195" s="38">
        <f t="shared" si="47"/>
        <v>2.0999159287559566E-3</v>
      </c>
      <c r="AM195" s="35"/>
    </row>
    <row r="196" spans="1:39" x14ac:dyDescent="0.25">
      <c r="A196" s="34">
        <v>8913040</v>
      </c>
      <c r="B196" s="34" t="s">
        <v>260</v>
      </c>
      <c r="C196" s="34">
        <v>8913040</v>
      </c>
      <c r="D196" s="34" t="s">
        <v>105</v>
      </c>
      <c r="F196" s="37">
        <v>897966.58461287548</v>
      </c>
      <c r="G196" s="35"/>
      <c r="H196" s="37">
        <v>906630.93793060002</v>
      </c>
      <c r="I196" s="37">
        <f t="shared" si="32"/>
        <v>8664.3533177245408</v>
      </c>
      <c r="J196" s="38">
        <f t="shared" si="33"/>
        <v>9.5566486375383009E-3</v>
      </c>
      <c r="K196" s="35"/>
      <c r="L196" s="37">
        <v>905088.30589093512</v>
      </c>
      <c r="M196" s="37">
        <f t="shared" si="34"/>
        <v>7121.7212780596456</v>
      </c>
      <c r="N196" s="38">
        <f t="shared" si="35"/>
        <v>7.8685375025912951E-3</v>
      </c>
      <c r="O196" s="35"/>
      <c r="P196" s="37">
        <v>901904.92702299997</v>
      </c>
      <c r="Q196" s="37">
        <f t="shared" si="36"/>
        <v>3938.3424101244891</v>
      </c>
      <c r="R196" s="38">
        <f t="shared" si="37"/>
        <v>4.3666935306852532E-3</v>
      </c>
      <c r="S196" s="35"/>
      <c r="T196" s="37">
        <v>901904.92702300008</v>
      </c>
      <c r="U196" s="37">
        <f t="shared" si="38"/>
        <v>3938.3424101246055</v>
      </c>
      <c r="V196" s="38">
        <f t="shared" si="39"/>
        <v>4.3666935306853815E-3</v>
      </c>
      <c r="W196" s="35"/>
      <c r="X196" s="37">
        <v>905843.26944599999</v>
      </c>
      <c r="Y196" s="37">
        <f t="shared" si="40"/>
        <v>7876.6848331245128</v>
      </c>
      <c r="Z196" s="38">
        <f t="shared" si="41"/>
        <v>8.6954168549949855E-3</v>
      </c>
      <c r="AA196" s="35"/>
      <c r="AB196" s="37">
        <v>905088.30589093512</v>
      </c>
      <c r="AC196" s="37">
        <f t="shared" si="42"/>
        <v>7121.7212780596456</v>
      </c>
      <c r="AD196" s="38">
        <f t="shared" si="43"/>
        <v>7.8685375025912951E-3</v>
      </c>
      <c r="AE196" s="35"/>
      <c r="AF196" s="37">
        <v>899935.75581150001</v>
      </c>
      <c r="AG196" s="37">
        <f t="shared" si="44"/>
        <v>1969.1711986245355</v>
      </c>
      <c r="AH196" s="38">
        <f t="shared" si="45"/>
        <v>2.1881241920973268E-3</v>
      </c>
      <c r="AI196" s="35"/>
      <c r="AJ196" s="37">
        <v>899935.75581150001</v>
      </c>
      <c r="AK196" s="37">
        <f t="shared" si="46"/>
        <v>1969.1711986245355</v>
      </c>
      <c r="AL196" s="38">
        <f t="shared" si="47"/>
        <v>2.1881241920973268E-3</v>
      </c>
      <c r="AM196" s="35"/>
    </row>
    <row r="197" spans="1:39" x14ac:dyDescent="0.25">
      <c r="A197" s="34">
        <v>8913055</v>
      </c>
      <c r="B197" s="34" t="s">
        <v>139</v>
      </c>
      <c r="C197" s="34">
        <v>8913055</v>
      </c>
      <c r="D197" s="34" t="s">
        <v>105</v>
      </c>
      <c r="F197" s="37">
        <v>1450247.2791605298</v>
      </c>
      <c r="G197" s="35"/>
      <c r="H197" s="37">
        <v>1453597.152148</v>
      </c>
      <c r="I197" s="37">
        <f t="shared" ref="I197:I260" si="48">H197-$F197</f>
        <v>3349.8729874701239</v>
      </c>
      <c r="J197" s="38">
        <f t="shared" ref="J197:J260" si="49">(H197-$F197)/H197</f>
        <v>2.3045401420331429E-3</v>
      </c>
      <c r="K197" s="35"/>
      <c r="L197" s="37">
        <v>1453597.152148</v>
      </c>
      <c r="M197" s="37">
        <f t="shared" ref="M197:M260" si="50">L197-$F197</f>
        <v>3349.8729874701239</v>
      </c>
      <c r="N197" s="38">
        <f t="shared" ref="N197:N260" si="51">(L197-$F197)/L197</f>
        <v>2.3045401420331429E-3</v>
      </c>
      <c r="O197" s="35"/>
      <c r="P197" s="37">
        <v>1456947.0250959999</v>
      </c>
      <c r="Q197" s="37">
        <f t="shared" ref="Q197:Q260" si="52">P197-$F197</f>
        <v>6699.7459354700986</v>
      </c>
      <c r="R197" s="38">
        <f t="shared" ref="R197:R260" si="53">(P197-$F197)/P197</f>
        <v>4.5984828686744077E-3</v>
      </c>
      <c r="S197" s="35"/>
      <c r="T197" s="37">
        <v>1456947.0250959999</v>
      </c>
      <c r="U197" s="37">
        <f t="shared" ref="U197:U260" si="54">T197-$F197</f>
        <v>6699.7459354700986</v>
      </c>
      <c r="V197" s="38">
        <f t="shared" ref="V197:V260" si="55">(T197-$F197)/T197</f>
        <v>4.5984828686744077E-3</v>
      </c>
      <c r="W197" s="35"/>
      <c r="X197" s="37">
        <v>1453597.152148</v>
      </c>
      <c r="Y197" s="37">
        <f t="shared" ref="Y197:Y260" si="56">X197-$F197</f>
        <v>3349.8729874701239</v>
      </c>
      <c r="Z197" s="38">
        <f t="shared" ref="Z197:Z260" si="57">(X197-$F197)/X197</f>
        <v>2.3045401420331429E-3</v>
      </c>
      <c r="AA197" s="35"/>
      <c r="AB197" s="37">
        <v>1453597.152148</v>
      </c>
      <c r="AC197" s="37">
        <f t="shared" ref="AC197:AC260" si="58">AB197-$F197</f>
        <v>3349.8729874701239</v>
      </c>
      <c r="AD197" s="38">
        <f t="shared" ref="AD197:AD260" si="59">(AB197-$F197)/AB197</f>
        <v>2.3045401420331429E-3</v>
      </c>
      <c r="AE197" s="35"/>
      <c r="AF197" s="37">
        <v>1453597.152148</v>
      </c>
      <c r="AG197" s="37">
        <f t="shared" ref="AG197:AG260" si="60">AF197-$F197</f>
        <v>3349.8729874701239</v>
      </c>
      <c r="AH197" s="38">
        <f t="shared" ref="AH197:AH260" si="61">(AF197-$F197)/AF197</f>
        <v>2.3045401420331429E-3</v>
      </c>
      <c r="AI197" s="35"/>
      <c r="AJ197" s="37">
        <v>1453597.152148</v>
      </c>
      <c r="AK197" s="37">
        <f t="shared" ref="AK197:AK260" si="62">AJ197-$F197</f>
        <v>3349.8729874701239</v>
      </c>
      <c r="AL197" s="38">
        <f t="shared" ref="AL197:AL260" si="63">(AJ197-$F197)/AJ197</f>
        <v>2.3045401420331429E-3</v>
      </c>
      <c r="AM197" s="35"/>
    </row>
    <row r="198" spans="1:39" x14ac:dyDescent="0.25">
      <c r="A198" s="34">
        <v>8913061</v>
      </c>
      <c r="B198" s="34" t="s">
        <v>261</v>
      </c>
      <c r="C198" s="34">
        <v>8913061</v>
      </c>
      <c r="D198" s="34" t="s">
        <v>105</v>
      </c>
      <c r="F198" s="37">
        <v>430329.96996822936</v>
      </c>
      <c r="G198" s="35"/>
      <c r="H198" s="37">
        <v>431085.87153080769</v>
      </c>
      <c r="I198" s="37">
        <f t="shared" si="48"/>
        <v>755.90156257833587</v>
      </c>
      <c r="J198" s="38">
        <f t="shared" si="49"/>
        <v>1.7534825715676816E-3</v>
      </c>
      <c r="K198" s="35"/>
      <c r="L198" s="37">
        <v>431085.87153080769</v>
      </c>
      <c r="M198" s="37">
        <f t="shared" si="50"/>
        <v>755.90156257833587</v>
      </c>
      <c r="N198" s="38">
        <f t="shared" si="51"/>
        <v>1.7534825715676816E-3</v>
      </c>
      <c r="O198" s="35"/>
      <c r="P198" s="37">
        <v>431841.77306161541</v>
      </c>
      <c r="Q198" s="37">
        <f t="shared" si="52"/>
        <v>1511.8030933860573</v>
      </c>
      <c r="R198" s="38">
        <f t="shared" si="53"/>
        <v>3.5008264315605068E-3</v>
      </c>
      <c r="S198" s="35"/>
      <c r="T198" s="37">
        <v>431841.77306161547</v>
      </c>
      <c r="U198" s="37">
        <f t="shared" si="54"/>
        <v>1511.8030933861155</v>
      </c>
      <c r="V198" s="38">
        <f t="shared" si="55"/>
        <v>3.5008264315606412E-3</v>
      </c>
      <c r="W198" s="35"/>
      <c r="X198" s="37">
        <v>431085.87153080769</v>
      </c>
      <c r="Y198" s="37">
        <f t="shared" si="56"/>
        <v>755.90156257833587</v>
      </c>
      <c r="Z198" s="38">
        <f t="shared" si="57"/>
        <v>1.7534825715676816E-3</v>
      </c>
      <c r="AA198" s="35"/>
      <c r="AB198" s="37">
        <v>431085.87153080769</v>
      </c>
      <c r="AC198" s="37">
        <f t="shared" si="58"/>
        <v>755.90156257833587</v>
      </c>
      <c r="AD198" s="38">
        <f t="shared" si="59"/>
        <v>1.7534825715676816E-3</v>
      </c>
      <c r="AE198" s="35"/>
      <c r="AF198" s="37">
        <v>431085.87153080769</v>
      </c>
      <c r="AG198" s="37">
        <f t="shared" si="60"/>
        <v>755.90156257833587</v>
      </c>
      <c r="AH198" s="38">
        <f t="shared" si="61"/>
        <v>1.7534825715676816E-3</v>
      </c>
      <c r="AI198" s="35"/>
      <c r="AJ198" s="37">
        <v>431085.87153080769</v>
      </c>
      <c r="AK198" s="37">
        <f t="shared" si="62"/>
        <v>755.90156257833587</v>
      </c>
      <c r="AL198" s="38">
        <f t="shared" si="63"/>
        <v>1.7534825715676816E-3</v>
      </c>
      <c r="AM198" s="35"/>
    </row>
    <row r="199" spans="1:39" x14ac:dyDescent="0.25">
      <c r="A199" s="34">
        <v>8913065</v>
      </c>
      <c r="B199" s="34" t="s">
        <v>49</v>
      </c>
      <c r="C199" s="34">
        <v>8913065</v>
      </c>
      <c r="D199" s="34" t="s">
        <v>105</v>
      </c>
      <c r="F199" s="37">
        <v>606323.54026466922</v>
      </c>
      <c r="G199" s="35"/>
      <c r="H199" s="37">
        <v>607563.60390075005</v>
      </c>
      <c r="I199" s="37">
        <f t="shared" si="48"/>
        <v>1240.0636360808276</v>
      </c>
      <c r="J199" s="38">
        <f t="shared" si="49"/>
        <v>2.0410433214221981E-3</v>
      </c>
      <c r="K199" s="35"/>
      <c r="L199" s="37">
        <v>607563.60390075005</v>
      </c>
      <c r="M199" s="37">
        <f t="shared" si="50"/>
        <v>1240.0636360808276</v>
      </c>
      <c r="N199" s="38">
        <f t="shared" si="51"/>
        <v>2.0410433214221981E-3</v>
      </c>
      <c r="O199" s="35"/>
      <c r="P199" s="37">
        <v>608803.66750149999</v>
      </c>
      <c r="Q199" s="37">
        <f t="shared" si="52"/>
        <v>2480.1272368307691</v>
      </c>
      <c r="R199" s="38">
        <f t="shared" si="53"/>
        <v>4.0737718401222646E-3</v>
      </c>
      <c r="S199" s="35"/>
      <c r="T199" s="37">
        <v>608803.66750149999</v>
      </c>
      <c r="U199" s="37">
        <f t="shared" si="54"/>
        <v>2480.1272368307691</v>
      </c>
      <c r="V199" s="38">
        <f t="shared" si="55"/>
        <v>4.0737718401222646E-3</v>
      </c>
      <c r="W199" s="35"/>
      <c r="X199" s="37">
        <v>607563.60390075005</v>
      </c>
      <c r="Y199" s="37">
        <f t="shared" si="56"/>
        <v>1240.0636360808276</v>
      </c>
      <c r="Z199" s="38">
        <f t="shared" si="57"/>
        <v>2.0410433214221981E-3</v>
      </c>
      <c r="AA199" s="35"/>
      <c r="AB199" s="37">
        <v>607563.60390075005</v>
      </c>
      <c r="AC199" s="37">
        <f t="shared" si="58"/>
        <v>1240.0636360808276</v>
      </c>
      <c r="AD199" s="38">
        <f t="shared" si="59"/>
        <v>2.0410433214221981E-3</v>
      </c>
      <c r="AE199" s="35"/>
      <c r="AF199" s="37">
        <v>607563.60390075005</v>
      </c>
      <c r="AG199" s="37">
        <f t="shared" si="60"/>
        <v>1240.0636360808276</v>
      </c>
      <c r="AH199" s="38">
        <f t="shared" si="61"/>
        <v>2.0410433214221981E-3</v>
      </c>
      <c r="AI199" s="35"/>
      <c r="AJ199" s="37">
        <v>607563.60390075005</v>
      </c>
      <c r="AK199" s="37">
        <f t="shared" si="62"/>
        <v>1240.0636360808276</v>
      </c>
      <c r="AL199" s="38">
        <f t="shared" si="63"/>
        <v>2.0410433214221981E-3</v>
      </c>
      <c r="AM199" s="35"/>
    </row>
    <row r="200" spans="1:39" x14ac:dyDescent="0.25">
      <c r="A200" s="34">
        <v>8913072</v>
      </c>
      <c r="B200" s="34" t="s">
        <v>262</v>
      </c>
      <c r="C200" s="34">
        <v>8913072</v>
      </c>
      <c r="D200" s="34" t="s">
        <v>105</v>
      </c>
      <c r="F200" s="37">
        <v>385756.76850583934</v>
      </c>
      <c r="G200" s="35"/>
      <c r="H200" s="37">
        <v>386445.41517125006</v>
      </c>
      <c r="I200" s="37">
        <f t="shared" si="48"/>
        <v>688.64666541072074</v>
      </c>
      <c r="J200" s="38">
        <f t="shared" si="49"/>
        <v>1.7820024209772361E-3</v>
      </c>
      <c r="K200" s="35"/>
      <c r="L200" s="37">
        <v>386445.41517125</v>
      </c>
      <c r="M200" s="37">
        <f t="shared" si="50"/>
        <v>688.64666541066254</v>
      </c>
      <c r="N200" s="38">
        <f t="shared" si="51"/>
        <v>1.7820024209770859E-3</v>
      </c>
      <c r="O200" s="35"/>
      <c r="P200" s="37">
        <v>387134.06184250006</v>
      </c>
      <c r="Q200" s="37">
        <f t="shared" si="52"/>
        <v>1377.2933366607176</v>
      </c>
      <c r="R200" s="38">
        <f t="shared" si="53"/>
        <v>3.5576650892089408E-3</v>
      </c>
      <c r="S200" s="35"/>
      <c r="T200" s="37">
        <v>387134.0618425</v>
      </c>
      <c r="U200" s="37">
        <f t="shared" si="54"/>
        <v>1377.2933366606594</v>
      </c>
      <c r="V200" s="38">
        <f t="shared" si="55"/>
        <v>3.5576650892087912E-3</v>
      </c>
      <c r="W200" s="35"/>
      <c r="X200" s="37">
        <v>386445.41517125006</v>
      </c>
      <c r="Y200" s="37">
        <f t="shared" si="56"/>
        <v>688.64666541072074</v>
      </c>
      <c r="Z200" s="38">
        <f t="shared" si="57"/>
        <v>1.7820024209772361E-3</v>
      </c>
      <c r="AA200" s="35"/>
      <c r="AB200" s="37">
        <v>386445.41517125</v>
      </c>
      <c r="AC200" s="37">
        <f t="shared" si="58"/>
        <v>688.64666541066254</v>
      </c>
      <c r="AD200" s="38">
        <f t="shared" si="59"/>
        <v>1.7820024209770859E-3</v>
      </c>
      <c r="AE200" s="35"/>
      <c r="AF200" s="37">
        <v>386445.41517125006</v>
      </c>
      <c r="AG200" s="37">
        <f t="shared" si="60"/>
        <v>688.64666541072074</v>
      </c>
      <c r="AH200" s="38">
        <f t="shared" si="61"/>
        <v>1.7820024209772361E-3</v>
      </c>
      <c r="AI200" s="35"/>
      <c r="AJ200" s="37">
        <v>386445.41517125</v>
      </c>
      <c r="AK200" s="37">
        <f t="shared" si="62"/>
        <v>688.64666541066254</v>
      </c>
      <c r="AL200" s="38">
        <f t="shared" si="63"/>
        <v>1.7820024209770859E-3</v>
      </c>
      <c r="AM200" s="35"/>
    </row>
    <row r="201" spans="1:39" x14ac:dyDescent="0.25">
      <c r="A201" s="34">
        <v>8913073</v>
      </c>
      <c r="B201" s="34" t="s">
        <v>263</v>
      </c>
      <c r="C201" s="34">
        <v>8913073</v>
      </c>
      <c r="D201" s="34" t="s">
        <v>105</v>
      </c>
      <c r="F201" s="37">
        <v>798656.89103863144</v>
      </c>
      <c r="G201" s="35"/>
      <c r="H201" s="37">
        <v>800377.7879775</v>
      </c>
      <c r="I201" s="37">
        <f t="shared" si="48"/>
        <v>1720.8969388685655</v>
      </c>
      <c r="J201" s="38">
        <f t="shared" si="49"/>
        <v>2.1501058184250146E-3</v>
      </c>
      <c r="K201" s="35"/>
      <c r="L201" s="37">
        <v>800377.78797750012</v>
      </c>
      <c r="M201" s="37">
        <f t="shared" si="50"/>
        <v>1720.8969388686819</v>
      </c>
      <c r="N201" s="38">
        <f t="shared" si="51"/>
        <v>2.1501058184251599E-3</v>
      </c>
      <c r="O201" s="35"/>
      <c r="P201" s="37">
        <v>802098.68495500006</v>
      </c>
      <c r="Q201" s="37">
        <f t="shared" si="52"/>
        <v>3441.7939163686242</v>
      </c>
      <c r="R201" s="38">
        <f t="shared" si="53"/>
        <v>4.2909856117788279E-3</v>
      </c>
      <c r="S201" s="35"/>
      <c r="T201" s="37">
        <v>802098.68495500006</v>
      </c>
      <c r="U201" s="37">
        <f t="shared" si="54"/>
        <v>3441.7939163686242</v>
      </c>
      <c r="V201" s="38">
        <f t="shared" si="55"/>
        <v>4.2909856117788279E-3</v>
      </c>
      <c r="W201" s="35"/>
      <c r="X201" s="37">
        <v>800377.7879775</v>
      </c>
      <c r="Y201" s="37">
        <f t="shared" si="56"/>
        <v>1720.8969388685655</v>
      </c>
      <c r="Z201" s="38">
        <f t="shared" si="57"/>
        <v>2.1501058184250146E-3</v>
      </c>
      <c r="AA201" s="35"/>
      <c r="AB201" s="37">
        <v>800377.78797750012</v>
      </c>
      <c r="AC201" s="37">
        <f t="shared" si="58"/>
        <v>1720.8969388686819</v>
      </c>
      <c r="AD201" s="38">
        <f t="shared" si="59"/>
        <v>2.1501058184251599E-3</v>
      </c>
      <c r="AE201" s="35"/>
      <c r="AF201" s="37">
        <v>800377.7879775</v>
      </c>
      <c r="AG201" s="37">
        <f t="shared" si="60"/>
        <v>1720.8969388685655</v>
      </c>
      <c r="AH201" s="38">
        <f t="shared" si="61"/>
        <v>2.1501058184250146E-3</v>
      </c>
      <c r="AI201" s="35"/>
      <c r="AJ201" s="37">
        <v>800377.78797750012</v>
      </c>
      <c r="AK201" s="37">
        <f t="shared" si="62"/>
        <v>1720.8969388686819</v>
      </c>
      <c r="AL201" s="38">
        <f t="shared" si="63"/>
        <v>2.1501058184251599E-3</v>
      </c>
      <c r="AM201" s="35"/>
    </row>
    <row r="202" spans="1:39" x14ac:dyDescent="0.25">
      <c r="A202" s="34">
        <v>8913076</v>
      </c>
      <c r="B202" s="34" t="s">
        <v>264</v>
      </c>
      <c r="C202" s="34">
        <v>8913076</v>
      </c>
      <c r="D202" s="34" t="s">
        <v>105</v>
      </c>
      <c r="F202" s="37">
        <v>270918.10665667517</v>
      </c>
      <c r="G202" s="35"/>
      <c r="H202" s="37">
        <v>272409.18152370001</v>
      </c>
      <c r="I202" s="37">
        <f t="shared" si="48"/>
        <v>1491.0748670248431</v>
      </c>
      <c r="J202" s="38">
        <f t="shared" si="49"/>
        <v>5.4736586288488126E-3</v>
      </c>
      <c r="K202" s="35"/>
      <c r="L202" s="37">
        <v>272409.18152370001</v>
      </c>
      <c r="M202" s="37">
        <f t="shared" si="50"/>
        <v>1491.0748670248431</v>
      </c>
      <c r="N202" s="38">
        <f t="shared" si="51"/>
        <v>5.4736586288488126E-3</v>
      </c>
      <c r="O202" s="35"/>
      <c r="P202" s="37">
        <v>271595.86798350001</v>
      </c>
      <c r="Q202" s="37">
        <f t="shared" si="52"/>
        <v>677.76132682483876</v>
      </c>
      <c r="R202" s="38">
        <f t="shared" si="53"/>
        <v>2.4954773128802316E-3</v>
      </c>
      <c r="S202" s="35"/>
      <c r="T202" s="37">
        <v>271595.86798350001</v>
      </c>
      <c r="U202" s="37">
        <f t="shared" si="54"/>
        <v>677.76132682483876</v>
      </c>
      <c r="V202" s="38">
        <f t="shared" si="55"/>
        <v>2.4954773128802316E-3</v>
      </c>
      <c r="W202" s="35"/>
      <c r="X202" s="37">
        <v>272273.62926700001</v>
      </c>
      <c r="Y202" s="37">
        <f t="shared" si="56"/>
        <v>1355.5226103248424</v>
      </c>
      <c r="Z202" s="38">
        <f t="shared" si="57"/>
        <v>4.9785306567297957E-3</v>
      </c>
      <c r="AA202" s="35"/>
      <c r="AB202" s="37">
        <v>272273.62926700001</v>
      </c>
      <c r="AC202" s="37">
        <f t="shared" si="58"/>
        <v>1355.5226103248424</v>
      </c>
      <c r="AD202" s="38">
        <f t="shared" si="59"/>
        <v>4.9785306567297957E-3</v>
      </c>
      <c r="AE202" s="35"/>
      <c r="AF202" s="37">
        <v>271256.98734175001</v>
      </c>
      <c r="AG202" s="37">
        <f t="shared" si="60"/>
        <v>338.88068507483695</v>
      </c>
      <c r="AH202" s="38">
        <f t="shared" si="61"/>
        <v>1.249297532925445E-3</v>
      </c>
      <c r="AI202" s="35"/>
      <c r="AJ202" s="37">
        <v>271256.98734175001</v>
      </c>
      <c r="AK202" s="37">
        <f t="shared" si="62"/>
        <v>338.88068507483695</v>
      </c>
      <c r="AL202" s="38">
        <f t="shared" si="63"/>
        <v>1.249297532925445E-3</v>
      </c>
      <c r="AM202" s="35"/>
    </row>
    <row r="203" spans="1:39" x14ac:dyDescent="0.25">
      <c r="A203" s="34">
        <v>8913081</v>
      </c>
      <c r="B203" s="34" t="s">
        <v>265</v>
      </c>
      <c r="C203" s="34">
        <v>8913081</v>
      </c>
      <c r="D203" s="34" t="s">
        <v>105</v>
      </c>
      <c r="F203" s="37">
        <v>1432000.5179576238</v>
      </c>
      <c r="G203" s="35"/>
      <c r="H203" s="37">
        <v>1435304.7740450001</v>
      </c>
      <c r="I203" s="37">
        <f t="shared" si="48"/>
        <v>3304.2560873762704</v>
      </c>
      <c r="J203" s="38">
        <f t="shared" si="49"/>
        <v>2.3021285424029911E-3</v>
      </c>
      <c r="K203" s="35"/>
      <c r="L203" s="37">
        <v>1435304.7740450001</v>
      </c>
      <c r="M203" s="37">
        <f t="shared" si="50"/>
        <v>3304.2560873762704</v>
      </c>
      <c r="N203" s="38">
        <f t="shared" si="51"/>
        <v>2.3021285424029911E-3</v>
      </c>
      <c r="O203" s="35"/>
      <c r="P203" s="37">
        <v>1438609.03009</v>
      </c>
      <c r="Q203" s="37">
        <f t="shared" si="52"/>
        <v>6608.5121323761996</v>
      </c>
      <c r="R203" s="38">
        <f t="shared" si="53"/>
        <v>4.5936818094091678E-3</v>
      </c>
      <c r="S203" s="35"/>
      <c r="T203" s="37">
        <v>1438609.0300900002</v>
      </c>
      <c r="U203" s="37">
        <f t="shared" si="54"/>
        <v>6608.5121323764324</v>
      </c>
      <c r="V203" s="38">
        <f t="shared" si="55"/>
        <v>4.5936818094093291E-3</v>
      </c>
      <c r="W203" s="35"/>
      <c r="X203" s="37">
        <v>1435304.7740450001</v>
      </c>
      <c r="Y203" s="37">
        <f t="shared" si="56"/>
        <v>3304.2560873762704</v>
      </c>
      <c r="Z203" s="38">
        <f t="shared" si="57"/>
        <v>2.3021285424029911E-3</v>
      </c>
      <c r="AA203" s="35"/>
      <c r="AB203" s="37">
        <v>1435304.7740450001</v>
      </c>
      <c r="AC203" s="37">
        <f t="shared" si="58"/>
        <v>3304.2560873762704</v>
      </c>
      <c r="AD203" s="38">
        <f t="shared" si="59"/>
        <v>2.3021285424029911E-3</v>
      </c>
      <c r="AE203" s="35"/>
      <c r="AF203" s="37">
        <v>1435304.7740450001</v>
      </c>
      <c r="AG203" s="37">
        <f t="shared" si="60"/>
        <v>3304.2560873762704</v>
      </c>
      <c r="AH203" s="38">
        <f t="shared" si="61"/>
        <v>2.3021285424029911E-3</v>
      </c>
      <c r="AI203" s="35"/>
      <c r="AJ203" s="37">
        <v>1435304.7740450001</v>
      </c>
      <c r="AK203" s="37">
        <f t="shared" si="62"/>
        <v>3304.2560873762704</v>
      </c>
      <c r="AL203" s="38">
        <f t="shared" si="63"/>
        <v>2.3021285424029911E-3</v>
      </c>
      <c r="AM203" s="35"/>
    </row>
    <row r="204" spans="1:39" x14ac:dyDescent="0.25">
      <c r="A204" s="34">
        <v>8913084</v>
      </c>
      <c r="B204" s="34" t="s">
        <v>266</v>
      </c>
      <c r="C204" s="34">
        <v>8913084</v>
      </c>
      <c r="D204" s="34" t="s">
        <v>105</v>
      </c>
      <c r="F204" s="37">
        <v>382675.73499076889</v>
      </c>
      <c r="G204" s="35"/>
      <c r="H204" s="37">
        <v>383356.67908749997</v>
      </c>
      <c r="I204" s="37">
        <f t="shared" si="48"/>
        <v>680.94409673108021</v>
      </c>
      <c r="J204" s="38">
        <f t="shared" si="49"/>
        <v>1.7762677263167151E-3</v>
      </c>
      <c r="K204" s="35"/>
      <c r="L204" s="37">
        <v>383356.67908749997</v>
      </c>
      <c r="M204" s="37">
        <f t="shared" si="50"/>
        <v>680.94409673108021</v>
      </c>
      <c r="N204" s="38">
        <f t="shared" si="51"/>
        <v>1.7762677263167151E-3</v>
      </c>
      <c r="O204" s="35"/>
      <c r="P204" s="37">
        <v>384037.62317499996</v>
      </c>
      <c r="Q204" s="37">
        <f t="shared" si="52"/>
        <v>1361.8881842310657</v>
      </c>
      <c r="R204" s="38">
        <f t="shared" si="53"/>
        <v>3.5462363634369085E-3</v>
      </c>
      <c r="S204" s="35"/>
      <c r="T204" s="37">
        <v>384037.62317500002</v>
      </c>
      <c r="U204" s="37">
        <f t="shared" si="54"/>
        <v>1361.8881842311239</v>
      </c>
      <c r="V204" s="38">
        <f t="shared" si="55"/>
        <v>3.5462363634370594E-3</v>
      </c>
      <c r="W204" s="35"/>
      <c r="X204" s="37">
        <v>383356.67908749997</v>
      </c>
      <c r="Y204" s="37">
        <f t="shared" si="56"/>
        <v>680.94409673108021</v>
      </c>
      <c r="Z204" s="38">
        <f t="shared" si="57"/>
        <v>1.7762677263167151E-3</v>
      </c>
      <c r="AA204" s="35"/>
      <c r="AB204" s="37">
        <v>383356.67908749997</v>
      </c>
      <c r="AC204" s="37">
        <f t="shared" si="58"/>
        <v>680.94409673108021</v>
      </c>
      <c r="AD204" s="38">
        <f t="shared" si="59"/>
        <v>1.7762677263167151E-3</v>
      </c>
      <c r="AE204" s="35"/>
      <c r="AF204" s="37">
        <v>383356.67908749997</v>
      </c>
      <c r="AG204" s="37">
        <f t="shared" si="60"/>
        <v>680.94409673108021</v>
      </c>
      <c r="AH204" s="38">
        <f t="shared" si="61"/>
        <v>1.7762677263167151E-3</v>
      </c>
      <c r="AI204" s="35"/>
      <c r="AJ204" s="37">
        <v>383356.67908749997</v>
      </c>
      <c r="AK204" s="37">
        <f t="shared" si="62"/>
        <v>680.94409673108021</v>
      </c>
      <c r="AL204" s="38">
        <f t="shared" si="63"/>
        <v>1.7762677263167151E-3</v>
      </c>
      <c r="AM204" s="35"/>
    </row>
    <row r="205" spans="1:39" x14ac:dyDescent="0.25">
      <c r="A205" s="34">
        <v>8913087</v>
      </c>
      <c r="B205" s="34" t="s">
        <v>267</v>
      </c>
      <c r="C205" s="34">
        <v>8913087</v>
      </c>
      <c r="D205" s="34" t="s">
        <v>105</v>
      </c>
      <c r="F205" s="37">
        <v>585053.48678184603</v>
      </c>
      <c r="G205" s="35"/>
      <c r="H205" s="37">
        <v>589226.71839090646</v>
      </c>
      <c r="I205" s="37">
        <f t="shared" si="48"/>
        <v>4173.231609060429</v>
      </c>
      <c r="J205" s="38">
        <f t="shared" si="49"/>
        <v>7.0825566438279062E-3</v>
      </c>
      <c r="K205" s="35"/>
      <c r="L205" s="37">
        <v>587962.50961622305</v>
      </c>
      <c r="M205" s="37">
        <f t="shared" si="50"/>
        <v>2909.0228343770141</v>
      </c>
      <c r="N205" s="38">
        <f t="shared" si="51"/>
        <v>4.9476332024567379E-3</v>
      </c>
      <c r="O205" s="35"/>
      <c r="P205" s="37">
        <v>587427.26373399992</v>
      </c>
      <c r="Q205" s="37">
        <f t="shared" si="52"/>
        <v>2373.7769521538867</v>
      </c>
      <c r="R205" s="38">
        <f t="shared" si="53"/>
        <v>4.0409717061222162E-3</v>
      </c>
      <c r="S205" s="35"/>
      <c r="T205" s="37">
        <v>587427.26373399992</v>
      </c>
      <c r="U205" s="37">
        <f t="shared" si="54"/>
        <v>2373.7769521538867</v>
      </c>
      <c r="V205" s="38">
        <f t="shared" si="55"/>
        <v>4.0409717061222162E-3</v>
      </c>
      <c r="W205" s="35"/>
      <c r="X205" s="37">
        <v>589226.71839090646</v>
      </c>
      <c r="Y205" s="37">
        <f t="shared" si="56"/>
        <v>4173.231609060429</v>
      </c>
      <c r="Z205" s="38">
        <f t="shared" si="57"/>
        <v>7.0825566438279062E-3</v>
      </c>
      <c r="AA205" s="35"/>
      <c r="AB205" s="37">
        <v>587962.50961622305</v>
      </c>
      <c r="AC205" s="37">
        <f t="shared" si="58"/>
        <v>2909.0228343770141</v>
      </c>
      <c r="AD205" s="38">
        <f t="shared" si="59"/>
        <v>4.9476332024567379E-3</v>
      </c>
      <c r="AE205" s="35"/>
      <c r="AF205" s="37">
        <v>586240.37526699994</v>
      </c>
      <c r="AG205" s="37">
        <f t="shared" si="60"/>
        <v>1186.8884851539042</v>
      </c>
      <c r="AH205" s="38">
        <f t="shared" si="61"/>
        <v>2.0245764966518084E-3</v>
      </c>
      <c r="AI205" s="35"/>
      <c r="AJ205" s="37">
        <v>586240.37526699994</v>
      </c>
      <c r="AK205" s="37">
        <f t="shared" si="62"/>
        <v>1186.8884851539042</v>
      </c>
      <c r="AL205" s="38">
        <f t="shared" si="63"/>
        <v>2.0245764966518084E-3</v>
      </c>
      <c r="AM205" s="35"/>
    </row>
    <row r="206" spans="1:39" x14ac:dyDescent="0.25">
      <c r="A206" s="34">
        <v>8913088</v>
      </c>
      <c r="B206" s="34" t="s">
        <v>268</v>
      </c>
      <c r="C206" s="34">
        <v>8913088</v>
      </c>
      <c r="D206" s="34" t="s">
        <v>105</v>
      </c>
      <c r="F206" s="37">
        <v>421724.42500825756</v>
      </c>
      <c r="G206" s="35"/>
      <c r="H206" s="37">
        <v>422502.99081249995</v>
      </c>
      <c r="I206" s="37">
        <f t="shared" si="48"/>
        <v>778.56580424238928</v>
      </c>
      <c r="J206" s="38">
        <f t="shared" si="49"/>
        <v>1.8427462554647437E-3</v>
      </c>
      <c r="K206" s="35"/>
      <c r="L206" s="37">
        <v>422502.99081249995</v>
      </c>
      <c r="M206" s="37">
        <f t="shared" si="50"/>
        <v>778.56580424238928</v>
      </c>
      <c r="N206" s="38">
        <f t="shared" si="51"/>
        <v>1.8427462554647437E-3</v>
      </c>
      <c r="O206" s="35"/>
      <c r="P206" s="37">
        <v>423281.55662499997</v>
      </c>
      <c r="Q206" s="37">
        <f t="shared" si="52"/>
        <v>1557.1316167424084</v>
      </c>
      <c r="R206" s="38">
        <f t="shared" si="53"/>
        <v>3.6787135947005745E-3</v>
      </c>
      <c r="S206" s="35"/>
      <c r="T206" s="37">
        <v>423281.55662499997</v>
      </c>
      <c r="U206" s="37">
        <f t="shared" si="54"/>
        <v>1557.1316167424084</v>
      </c>
      <c r="V206" s="38">
        <f t="shared" si="55"/>
        <v>3.6787135947005745E-3</v>
      </c>
      <c r="W206" s="35"/>
      <c r="X206" s="37">
        <v>422502.99081249995</v>
      </c>
      <c r="Y206" s="37">
        <f t="shared" si="56"/>
        <v>778.56580424238928</v>
      </c>
      <c r="Z206" s="38">
        <f t="shared" si="57"/>
        <v>1.8427462554647437E-3</v>
      </c>
      <c r="AA206" s="35"/>
      <c r="AB206" s="37">
        <v>422502.99081249995</v>
      </c>
      <c r="AC206" s="37">
        <f t="shared" si="58"/>
        <v>778.56580424238928</v>
      </c>
      <c r="AD206" s="38">
        <f t="shared" si="59"/>
        <v>1.8427462554647437E-3</v>
      </c>
      <c r="AE206" s="35"/>
      <c r="AF206" s="37">
        <v>422502.99081249995</v>
      </c>
      <c r="AG206" s="37">
        <f t="shared" si="60"/>
        <v>778.56580424238928</v>
      </c>
      <c r="AH206" s="38">
        <f t="shared" si="61"/>
        <v>1.8427462554647437E-3</v>
      </c>
      <c r="AI206" s="35"/>
      <c r="AJ206" s="37">
        <v>422502.99081249995</v>
      </c>
      <c r="AK206" s="37">
        <f t="shared" si="62"/>
        <v>778.56580424238928</v>
      </c>
      <c r="AL206" s="38">
        <f t="shared" si="63"/>
        <v>1.8427462554647437E-3</v>
      </c>
      <c r="AM206" s="35"/>
    </row>
    <row r="207" spans="1:39" x14ac:dyDescent="0.25">
      <c r="A207" s="34">
        <v>8913089</v>
      </c>
      <c r="B207" s="34" t="s">
        <v>116</v>
      </c>
      <c r="C207" s="34">
        <v>8913089</v>
      </c>
      <c r="D207" s="34" t="s">
        <v>105</v>
      </c>
      <c r="F207" s="37">
        <v>952532.96807988593</v>
      </c>
      <c r="G207" s="35"/>
      <c r="H207" s="37">
        <v>954638.55527024996</v>
      </c>
      <c r="I207" s="37">
        <f t="shared" si="48"/>
        <v>2105.5871903640218</v>
      </c>
      <c r="J207" s="38">
        <f t="shared" si="49"/>
        <v>2.2056381221350822E-3</v>
      </c>
      <c r="K207" s="35"/>
      <c r="L207" s="37">
        <v>954638.55527024996</v>
      </c>
      <c r="M207" s="37">
        <f t="shared" si="50"/>
        <v>2105.5871903640218</v>
      </c>
      <c r="N207" s="38">
        <f t="shared" si="51"/>
        <v>2.2056381221350822E-3</v>
      </c>
      <c r="O207" s="35"/>
      <c r="P207" s="37">
        <v>956744.14244049997</v>
      </c>
      <c r="Q207" s="37">
        <f t="shared" si="52"/>
        <v>4211.1743606140371</v>
      </c>
      <c r="R207" s="38">
        <f t="shared" si="53"/>
        <v>4.4015679572095533E-3</v>
      </c>
      <c r="S207" s="35"/>
      <c r="T207" s="37">
        <v>956744.14244049997</v>
      </c>
      <c r="U207" s="37">
        <f t="shared" si="54"/>
        <v>4211.1743606140371</v>
      </c>
      <c r="V207" s="38">
        <f t="shared" si="55"/>
        <v>4.4015679572095533E-3</v>
      </c>
      <c r="W207" s="35"/>
      <c r="X207" s="37">
        <v>954638.55527024996</v>
      </c>
      <c r="Y207" s="37">
        <f t="shared" si="56"/>
        <v>2105.5871903640218</v>
      </c>
      <c r="Z207" s="38">
        <f t="shared" si="57"/>
        <v>2.2056381221350822E-3</v>
      </c>
      <c r="AA207" s="35"/>
      <c r="AB207" s="37">
        <v>954638.55527024996</v>
      </c>
      <c r="AC207" s="37">
        <f t="shared" si="58"/>
        <v>2105.5871903640218</v>
      </c>
      <c r="AD207" s="38">
        <f t="shared" si="59"/>
        <v>2.2056381221350822E-3</v>
      </c>
      <c r="AE207" s="35"/>
      <c r="AF207" s="37">
        <v>954638.55527024996</v>
      </c>
      <c r="AG207" s="37">
        <f t="shared" si="60"/>
        <v>2105.5871903640218</v>
      </c>
      <c r="AH207" s="38">
        <f t="shared" si="61"/>
        <v>2.2056381221350822E-3</v>
      </c>
      <c r="AI207" s="35"/>
      <c r="AJ207" s="37">
        <v>954638.55527024996</v>
      </c>
      <c r="AK207" s="37">
        <f t="shared" si="62"/>
        <v>2105.5871903640218</v>
      </c>
      <c r="AL207" s="38">
        <f t="shared" si="63"/>
        <v>2.2056381221350822E-3</v>
      </c>
      <c r="AM207" s="35"/>
    </row>
    <row r="208" spans="1:39" x14ac:dyDescent="0.25">
      <c r="A208" s="34">
        <v>8913097</v>
      </c>
      <c r="B208" s="34" t="s">
        <v>143</v>
      </c>
      <c r="C208" s="34">
        <v>8913097</v>
      </c>
      <c r="D208" s="34" t="s">
        <v>105</v>
      </c>
      <c r="F208" s="37">
        <v>702149.73025453149</v>
      </c>
      <c r="G208" s="35"/>
      <c r="H208" s="37">
        <v>703629.35937575006</v>
      </c>
      <c r="I208" s="37">
        <f t="shared" si="48"/>
        <v>1479.6291212185752</v>
      </c>
      <c r="J208" s="38">
        <f t="shared" si="49"/>
        <v>2.1028530170078192E-3</v>
      </c>
      <c r="K208" s="35"/>
      <c r="L208" s="37">
        <v>703629.35937575006</v>
      </c>
      <c r="M208" s="37">
        <f t="shared" si="50"/>
        <v>1479.6291212185752</v>
      </c>
      <c r="N208" s="38">
        <f t="shared" si="51"/>
        <v>2.1028530170078192E-3</v>
      </c>
      <c r="O208" s="35"/>
      <c r="P208" s="37">
        <v>705108.98845150007</v>
      </c>
      <c r="Q208" s="37">
        <f t="shared" si="52"/>
        <v>2959.2581969685853</v>
      </c>
      <c r="R208" s="38">
        <f t="shared" si="53"/>
        <v>4.1968805467470418E-3</v>
      </c>
      <c r="S208" s="35"/>
      <c r="T208" s="37">
        <v>705108.98845150007</v>
      </c>
      <c r="U208" s="37">
        <f t="shared" si="54"/>
        <v>2959.2581969685853</v>
      </c>
      <c r="V208" s="38">
        <f t="shared" si="55"/>
        <v>4.1968805467470418E-3</v>
      </c>
      <c r="W208" s="35"/>
      <c r="X208" s="37">
        <v>703629.35937575006</v>
      </c>
      <c r="Y208" s="37">
        <f t="shared" si="56"/>
        <v>1479.6291212185752</v>
      </c>
      <c r="Z208" s="38">
        <f t="shared" si="57"/>
        <v>2.1028530170078192E-3</v>
      </c>
      <c r="AA208" s="35"/>
      <c r="AB208" s="37">
        <v>703629.35937575006</v>
      </c>
      <c r="AC208" s="37">
        <f t="shared" si="58"/>
        <v>1479.6291212185752</v>
      </c>
      <c r="AD208" s="38">
        <f t="shared" si="59"/>
        <v>2.1028530170078192E-3</v>
      </c>
      <c r="AE208" s="35"/>
      <c r="AF208" s="37">
        <v>703629.35937575006</v>
      </c>
      <c r="AG208" s="37">
        <f t="shared" si="60"/>
        <v>1479.6291212185752</v>
      </c>
      <c r="AH208" s="38">
        <f t="shared" si="61"/>
        <v>2.1028530170078192E-3</v>
      </c>
      <c r="AI208" s="35"/>
      <c r="AJ208" s="37">
        <v>703629.35937575006</v>
      </c>
      <c r="AK208" s="37">
        <f t="shared" si="62"/>
        <v>1479.6291212185752</v>
      </c>
      <c r="AL208" s="38">
        <f t="shared" si="63"/>
        <v>2.1028530170078192E-3</v>
      </c>
      <c r="AM208" s="35"/>
    </row>
    <row r="209" spans="1:39" x14ac:dyDescent="0.25">
      <c r="A209" s="34">
        <v>8913104</v>
      </c>
      <c r="B209" s="34" t="s">
        <v>269</v>
      </c>
      <c r="C209" s="34">
        <v>8913104</v>
      </c>
      <c r="D209" s="34" t="s">
        <v>105</v>
      </c>
      <c r="F209" s="37">
        <v>428679.01396657375</v>
      </c>
      <c r="G209" s="35"/>
      <c r="H209" s="37">
        <v>429474.96628499997</v>
      </c>
      <c r="I209" s="37">
        <f t="shared" si="48"/>
        <v>795.95231842622161</v>
      </c>
      <c r="J209" s="38">
        <f t="shared" si="49"/>
        <v>1.8533148167197875E-3</v>
      </c>
      <c r="K209" s="35"/>
      <c r="L209" s="37">
        <v>429474.96628499997</v>
      </c>
      <c r="M209" s="37">
        <f t="shared" si="50"/>
        <v>795.95231842622161</v>
      </c>
      <c r="N209" s="38">
        <f t="shared" si="51"/>
        <v>1.8533148167197875E-3</v>
      </c>
      <c r="O209" s="35"/>
      <c r="P209" s="37">
        <v>430270.91856999998</v>
      </c>
      <c r="Q209" s="37">
        <f t="shared" si="52"/>
        <v>1591.9046034262283</v>
      </c>
      <c r="R209" s="38">
        <f t="shared" si="53"/>
        <v>3.699772712310893E-3</v>
      </c>
      <c r="S209" s="35"/>
      <c r="T209" s="37">
        <v>430270.91856999998</v>
      </c>
      <c r="U209" s="37">
        <f t="shared" si="54"/>
        <v>1591.9046034262283</v>
      </c>
      <c r="V209" s="38">
        <f t="shared" si="55"/>
        <v>3.699772712310893E-3</v>
      </c>
      <c r="W209" s="35"/>
      <c r="X209" s="37">
        <v>429474.96628499997</v>
      </c>
      <c r="Y209" s="37">
        <f t="shared" si="56"/>
        <v>795.95231842622161</v>
      </c>
      <c r="Z209" s="38">
        <f t="shared" si="57"/>
        <v>1.8533148167197875E-3</v>
      </c>
      <c r="AA209" s="35"/>
      <c r="AB209" s="37">
        <v>429474.96628499997</v>
      </c>
      <c r="AC209" s="37">
        <f t="shared" si="58"/>
        <v>795.95231842622161</v>
      </c>
      <c r="AD209" s="38">
        <f t="shared" si="59"/>
        <v>1.8533148167197875E-3</v>
      </c>
      <c r="AE209" s="35"/>
      <c r="AF209" s="37">
        <v>429474.96628499997</v>
      </c>
      <c r="AG209" s="37">
        <f t="shared" si="60"/>
        <v>795.95231842622161</v>
      </c>
      <c r="AH209" s="38">
        <f t="shared" si="61"/>
        <v>1.8533148167197875E-3</v>
      </c>
      <c r="AI209" s="35"/>
      <c r="AJ209" s="37">
        <v>429474.96628499997</v>
      </c>
      <c r="AK209" s="37">
        <f t="shared" si="62"/>
        <v>795.95231842622161</v>
      </c>
      <c r="AL209" s="38">
        <f t="shared" si="63"/>
        <v>1.8533148167197875E-3</v>
      </c>
      <c r="AM209" s="35"/>
    </row>
    <row r="210" spans="1:39" x14ac:dyDescent="0.25">
      <c r="A210" s="34">
        <v>8913112</v>
      </c>
      <c r="B210" s="34" t="s">
        <v>270</v>
      </c>
      <c r="C210" s="34">
        <v>8913112</v>
      </c>
      <c r="D210" s="34" t="s">
        <v>105</v>
      </c>
      <c r="F210" s="37">
        <v>443401.57996093534</v>
      </c>
      <c r="G210" s="35"/>
      <c r="H210" s="37">
        <v>444197.69092129514</v>
      </c>
      <c r="I210" s="37">
        <f t="shared" si="48"/>
        <v>796.11096035980154</v>
      </c>
      <c r="J210" s="38">
        <f t="shared" si="49"/>
        <v>1.7922447068750293E-3</v>
      </c>
      <c r="K210" s="35"/>
      <c r="L210" s="37">
        <v>444197.69092129508</v>
      </c>
      <c r="M210" s="37">
        <f t="shared" si="50"/>
        <v>796.11096035974333</v>
      </c>
      <c r="N210" s="38">
        <f t="shared" si="51"/>
        <v>1.7922447068748986E-3</v>
      </c>
      <c r="O210" s="35"/>
      <c r="P210" s="37">
        <v>444993.80184259015</v>
      </c>
      <c r="Q210" s="37">
        <f t="shared" si="52"/>
        <v>1592.221881654812</v>
      </c>
      <c r="R210" s="38">
        <f t="shared" si="53"/>
        <v>3.5780765373852027E-3</v>
      </c>
      <c r="S210" s="35"/>
      <c r="T210" s="37">
        <v>444993.80184259015</v>
      </c>
      <c r="U210" s="37">
        <f t="shared" si="54"/>
        <v>1592.221881654812</v>
      </c>
      <c r="V210" s="38">
        <f t="shared" si="55"/>
        <v>3.5780765373852027E-3</v>
      </c>
      <c r="W210" s="35"/>
      <c r="X210" s="37">
        <v>444197.69092129514</v>
      </c>
      <c r="Y210" s="37">
        <f t="shared" si="56"/>
        <v>796.11096035980154</v>
      </c>
      <c r="Z210" s="38">
        <f t="shared" si="57"/>
        <v>1.7922447068750293E-3</v>
      </c>
      <c r="AA210" s="35"/>
      <c r="AB210" s="37">
        <v>444197.69092129508</v>
      </c>
      <c r="AC210" s="37">
        <f t="shared" si="58"/>
        <v>796.11096035974333</v>
      </c>
      <c r="AD210" s="38">
        <f t="shared" si="59"/>
        <v>1.7922447068748986E-3</v>
      </c>
      <c r="AE210" s="35"/>
      <c r="AF210" s="37">
        <v>444197.69092129514</v>
      </c>
      <c r="AG210" s="37">
        <f t="shared" si="60"/>
        <v>796.11096035980154</v>
      </c>
      <c r="AH210" s="38">
        <f t="shared" si="61"/>
        <v>1.7922447068750293E-3</v>
      </c>
      <c r="AI210" s="35"/>
      <c r="AJ210" s="37">
        <v>444197.69092129508</v>
      </c>
      <c r="AK210" s="37">
        <f t="shared" si="62"/>
        <v>796.11096035974333</v>
      </c>
      <c r="AL210" s="38">
        <f t="shared" si="63"/>
        <v>1.7922447068748986E-3</v>
      </c>
      <c r="AM210" s="35"/>
    </row>
    <row r="211" spans="1:39" x14ac:dyDescent="0.25">
      <c r="A211" s="34">
        <v>8913113</v>
      </c>
      <c r="B211" s="34" t="s">
        <v>50</v>
      </c>
      <c r="C211" s="34">
        <v>8913113</v>
      </c>
      <c r="D211" s="34" t="s">
        <v>105</v>
      </c>
      <c r="F211" s="37">
        <v>446728.03790846741</v>
      </c>
      <c r="G211" s="35"/>
      <c r="H211" s="37">
        <v>447522.42447872862</v>
      </c>
      <c r="I211" s="37">
        <f t="shared" si="48"/>
        <v>794.38657026120927</v>
      </c>
      <c r="J211" s="38">
        <f t="shared" si="49"/>
        <v>1.7750765700434027E-3</v>
      </c>
      <c r="K211" s="35"/>
      <c r="L211" s="37">
        <v>447522.42447872862</v>
      </c>
      <c r="M211" s="37">
        <f t="shared" si="50"/>
        <v>794.38657026120927</v>
      </c>
      <c r="N211" s="38">
        <f t="shared" si="51"/>
        <v>1.7750765700434027E-3</v>
      </c>
      <c r="O211" s="35"/>
      <c r="P211" s="37">
        <v>448316.81105745729</v>
      </c>
      <c r="Q211" s="37">
        <f t="shared" si="52"/>
        <v>1588.773148989887</v>
      </c>
      <c r="R211" s="38">
        <f t="shared" si="53"/>
        <v>3.5438625315932356E-3</v>
      </c>
      <c r="S211" s="35"/>
      <c r="T211" s="37">
        <v>448316.81105745723</v>
      </c>
      <c r="U211" s="37">
        <f t="shared" si="54"/>
        <v>1588.7731489898288</v>
      </c>
      <c r="V211" s="38">
        <f t="shared" si="55"/>
        <v>3.5438625315931064E-3</v>
      </c>
      <c r="W211" s="35"/>
      <c r="X211" s="37">
        <v>447522.42447872862</v>
      </c>
      <c r="Y211" s="37">
        <f t="shared" si="56"/>
        <v>794.38657026120927</v>
      </c>
      <c r="Z211" s="38">
        <f t="shared" si="57"/>
        <v>1.7750765700434027E-3</v>
      </c>
      <c r="AA211" s="35"/>
      <c r="AB211" s="37">
        <v>447522.42447872862</v>
      </c>
      <c r="AC211" s="37">
        <f t="shared" si="58"/>
        <v>794.38657026120927</v>
      </c>
      <c r="AD211" s="38">
        <f t="shared" si="59"/>
        <v>1.7750765700434027E-3</v>
      </c>
      <c r="AE211" s="35"/>
      <c r="AF211" s="37">
        <v>447522.42447872862</v>
      </c>
      <c r="AG211" s="37">
        <f t="shared" si="60"/>
        <v>794.38657026120927</v>
      </c>
      <c r="AH211" s="38">
        <f t="shared" si="61"/>
        <v>1.7750765700434027E-3</v>
      </c>
      <c r="AI211" s="35"/>
      <c r="AJ211" s="37">
        <v>447522.42447872862</v>
      </c>
      <c r="AK211" s="37">
        <f t="shared" si="62"/>
        <v>794.38657026120927</v>
      </c>
      <c r="AL211" s="38">
        <f t="shared" si="63"/>
        <v>1.7750765700434027E-3</v>
      </c>
      <c r="AM211" s="35"/>
    </row>
    <row r="212" spans="1:39" x14ac:dyDescent="0.25">
      <c r="A212" s="34">
        <v>8913117</v>
      </c>
      <c r="B212" s="34" t="s">
        <v>271</v>
      </c>
      <c r="C212" s="34">
        <v>8913117</v>
      </c>
      <c r="D212" s="34" t="s">
        <v>105</v>
      </c>
      <c r="F212" s="37">
        <v>219368.11444161859</v>
      </c>
      <c r="G212" s="35"/>
      <c r="H212" s="37">
        <v>220567.88465950001</v>
      </c>
      <c r="I212" s="37">
        <f t="shared" si="48"/>
        <v>1199.7702178814216</v>
      </c>
      <c r="J212" s="38">
        <f t="shared" si="49"/>
        <v>5.439460145041322E-3</v>
      </c>
      <c r="K212" s="35"/>
      <c r="L212" s="37">
        <v>220567.88465950001</v>
      </c>
      <c r="M212" s="37">
        <f t="shared" si="50"/>
        <v>1199.7702178814216</v>
      </c>
      <c r="N212" s="38">
        <f t="shared" si="51"/>
        <v>5.439460145041322E-3</v>
      </c>
      <c r="O212" s="35"/>
      <c r="P212" s="37">
        <v>219913.4645725</v>
      </c>
      <c r="Q212" s="37">
        <f t="shared" si="52"/>
        <v>545.35013088141568</v>
      </c>
      <c r="R212" s="38">
        <f t="shared" si="53"/>
        <v>2.479839658483609E-3</v>
      </c>
      <c r="S212" s="35"/>
      <c r="T212" s="37">
        <v>219913.4645725</v>
      </c>
      <c r="U212" s="37">
        <f t="shared" si="54"/>
        <v>545.35013088141568</v>
      </c>
      <c r="V212" s="38">
        <f t="shared" si="55"/>
        <v>2.479839658483609E-3</v>
      </c>
      <c r="W212" s="35"/>
      <c r="X212" s="37">
        <v>220458.81464500001</v>
      </c>
      <c r="Y212" s="37">
        <f t="shared" si="56"/>
        <v>1090.7002033814206</v>
      </c>
      <c r="Z212" s="38">
        <f t="shared" si="57"/>
        <v>4.9474102686152569E-3</v>
      </c>
      <c r="AA212" s="35"/>
      <c r="AB212" s="37">
        <v>220458.81464500001</v>
      </c>
      <c r="AC212" s="37">
        <f t="shared" si="58"/>
        <v>1090.7002033814206</v>
      </c>
      <c r="AD212" s="38">
        <f t="shared" si="59"/>
        <v>4.9474102686152569E-3</v>
      </c>
      <c r="AE212" s="35"/>
      <c r="AF212" s="37">
        <v>219640.78953625</v>
      </c>
      <c r="AG212" s="37">
        <f t="shared" si="60"/>
        <v>272.67509463141323</v>
      </c>
      <c r="AH212" s="38">
        <f t="shared" si="61"/>
        <v>1.2414592717825317E-3</v>
      </c>
      <c r="AI212" s="35"/>
      <c r="AJ212" s="37">
        <v>219640.78953625</v>
      </c>
      <c r="AK212" s="37">
        <f t="shared" si="62"/>
        <v>272.67509463141323</v>
      </c>
      <c r="AL212" s="38">
        <f t="shared" si="63"/>
        <v>1.2414592717825317E-3</v>
      </c>
      <c r="AM212" s="35"/>
    </row>
    <row r="213" spans="1:39" x14ac:dyDescent="0.25">
      <c r="A213" s="34">
        <v>8913118</v>
      </c>
      <c r="B213" s="34" t="s">
        <v>129</v>
      </c>
      <c r="C213" s="34">
        <v>8913118</v>
      </c>
      <c r="D213" s="34" t="s">
        <v>105</v>
      </c>
      <c r="F213" s="37">
        <v>514895.89961436088</v>
      </c>
      <c r="G213" s="35"/>
      <c r="H213" s="37">
        <v>515907.39409900003</v>
      </c>
      <c r="I213" s="37">
        <f t="shared" si="48"/>
        <v>1011.4944846391445</v>
      </c>
      <c r="J213" s="38">
        <f t="shared" si="49"/>
        <v>1.9606124979186551E-3</v>
      </c>
      <c r="K213" s="35"/>
      <c r="L213" s="37">
        <v>515907.39409900003</v>
      </c>
      <c r="M213" s="37">
        <f t="shared" si="50"/>
        <v>1011.4944846391445</v>
      </c>
      <c r="N213" s="38">
        <f t="shared" si="51"/>
        <v>1.9606124979186551E-3</v>
      </c>
      <c r="O213" s="35"/>
      <c r="P213" s="37">
        <v>516918.88859799999</v>
      </c>
      <c r="Q213" s="37">
        <f t="shared" si="52"/>
        <v>2022.9889836391085</v>
      </c>
      <c r="R213" s="38">
        <f t="shared" si="53"/>
        <v>3.913552064475548E-3</v>
      </c>
      <c r="S213" s="35"/>
      <c r="T213" s="37">
        <v>516918.88859799999</v>
      </c>
      <c r="U213" s="37">
        <f t="shared" si="54"/>
        <v>2022.9889836391085</v>
      </c>
      <c r="V213" s="38">
        <f t="shared" si="55"/>
        <v>3.913552064475548E-3</v>
      </c>
      <c r="W213" s="35"/>
      <c r="X213" s="37">
        <v>515907.39409900003</v>
      </c>
      <c r="Y213" s="37">
        <f t="shared" si="56"/>
        <v>1011.4944846391445</v>
      </c>
      <c r="Z213" s="38">
        <f t="shared" si="57"/>
        <v>1.9606124979186551E-3</v>
      </c>
      <c r="AA213" s="35"/>
      <c r="AB213" s="37">
        <v>515907.39409900003</v>
      </c>
      <c r="AC213" s="37">
        <f t="shared" si="58"/>
        <v>1011.4944846391445</v>
      </c>
      <c r="AD213" s="38">
        <f t="shared" si="59"/>
        <v>1.9606124979186551E-3</v>
      </c>
      <c r="AE213" s="35"/>
      <c r="AF213" s="37">
        <v>515907.39409900003</v>
      </c>
      <c r="AG213" s="37">
        <f t="shared" si="60"/>
        <v>1011.4944846391445</v>
      </c>
      <c r="AH213" s="38">
        <f t="shared" si="61"/>
        <v>1.9606124979186551E-3</v>
      </c>
      <c r="AI213" s="35"/>
      <c r="AJ213" s="37">
        <v>515907.39409900003</v>
      </c>
      <c r="AK213" s="37">
        <f t="shared" si="62"/>
        <v>1011.4944846391445</v>
      </c>
      <c r="AL213" s="38">
        <f t="shared" si="63"/>
        <v>1.9606124979186551E-3</v>
      </c>
      <c r="AM213" s="35"/>
    </row>
    <row r="214" spans="1:39" x14ac:dyDescent="0.25">
      <c r="A214" s="34">
        <v>8913119</v>
      </c>
      <c r="B214" s="34" t="s">
        <v>272</v>
      </c>
      <c r="C214" s="34">
        <v>8913119</v>
      </c>
      <c r="D214" s="34" t="s">
        <v>105</v>
      </c>
      <c r="F214" s="37">
        <v>253745.22639993185</v>
      </c>
      <c r="G214" s="35"/>
      <c r="H214" s="37">
        <v>255047.39954040002</v>
      </c>
      <c r="I214" s="37">
        <f t="shared" si="48"/>
        <v>1302.1731404681632</v>
      </c>
      <c r="J214" s="38">
        <f t="shared" si="49"/>
        <v>5.1056123011436402E-3</v>
      </c>
      <c r="K214" s="35"/>
      <c r="L214" s="37">
        <v>255047.39954040002</v>
      </c>
      <c r="M214" s="37">
        <f t="shared" si="50"/>
        <v>1302.1731404681632</v>
      </c>
      <c r="N214" s="38">
        <f t="shared" si="51"/>
        <v>5.1056123011436402E-3</v>
      </c>
      <c r="O214" s="35"/>
      <c r="P214" s="37">
        <v>254337.12328200002</v>
      </c>
      <c r="Q214" s="37">
        <f t="shared" si="52"/>
        <v>591.89688206816209</v>
      </c>
      <c r="R214" s="38">
        <f t="shared" si="53"/>
        <v>2.3272138743658266E-3</v>
      </c>
      <c r="S214" s="35"/>
      <c r="T214" s="37">
        <v>254337.12328200002</v>
      </c>
      <c r="U214" s="37">
        <f t="shared" si="54"/>
        <v>591.89688206816209</v>
      </c>
      <c r="V214" s="38">
        <f t="shared" si="55"/>
        <v>2.3272138743658266E-3</v>
      </c>
      <c r="W214" s="35"/>
      <c r="X214" s="37">
        <v>254929.02016400002</v>
      </c>
      <c r="Y214" s="37">
        <f t="shared" si="56"/>
        <v>1183.793764068163</v>
      </c>
      <c r="Z214" s="38">
        <f t="shared" si="57"/>
        <v>4.6436210491320644E-3</v>
      </c>
      <c r="AA214" s="35"/>
      <c r="AB214" s="37">
        <v>254929.02016400002</v>
      </c>
      <c r="AC214" s="37">
        <f t="shared" si="58"/>
        <v>1183.793764068163</v>
      </c>
      <c r="AD214" s="38">
        <f t="shared" si="59"/>
        <v>4.6436210491320644E-3</v>
      </c>
      <c r="AE214" s="35"/>
      <c r="AF214" s="37">
        <v>254041.174841</v>
      </c>
      <c r="AG214" s="37">
        <f t="shared" si="60"/>
        <v>295.94844106814708</v>
      </c>
      <c r="AH214" s="38">
        <f t="shared" si="61"/>
        <v>1.1649624957583199E-3</v>
      </c>
      <c r="AI214" s="35"/>
      <c r="AJ214" s="37">
        <v>254041.174841</v>
      </c>
      <c r="AK214" s="37">
        <f t="shared" si="62"/>
        <v>295.94844106814708</v>
      </c>
      <c r="AL214" s="38">
        <f t="shared" si="63"/>
        <v>1.1649624957583199E-3</v>
      </c>
      <c r="AM214" s="35"/>
    </row>
    <row r="215" spans="1:39" x14ac:dyDescent="0.25">
      <c r="A215" s="34">
        <v>8913126</v>
      </c>
      <c r="B215" s="34" t="s">
        <v>273</v>
      </c>
      <c r="C215" s="34">
        <v>8913126</v>
      </c>
      <c r="D215" s="34" t="s">
        <v>105</v>
      </c>
      <c r="F215" s="37">
        <v>1266993.7839711804</v>
      </c>
      <c r="G215" s="35"/>
      <c r="H215" s="37">
        <v>1269885.52321</v>
      </c>
      <c r="I215" s="37">
        <f t="shared" si="48"/>
        <v>2891.7392388195731</v>
      </c>
      <c r="J215" s="38">
        <f t="shared" si="49"/>
        <v>2.277165292435079E-3</v>
      </c>
      <c r="K215" s="35"/>
      <c r="L215" s="37">
        <v>1269885.52321</v>
      </c>
      <c r="M215" s="37">
        <f t="shared" si="50"/>
        <v>2891.7392388195731</v>
      </c>
      <c r="N215" s="38">
        <f t="shared" si="51"/>
        <v>2.277165292435079E-3</v>
      </c>
      <c r="O215" s="35"/>
      <c r="P215" s="37">
        <v>1272777.26242</v>
      </c>
      <c r="Q215" s="37">
        <f t="shared" si="52"/>
        <v>5783.4784488196019</v>
      </c>
      <c r="R215" s="38">
        <f t="shared" si="53"/>
        <v>4.5439831615338277E-3</v>
      </c>
      <c r="S215" s="35"/>
      <c r="T215" s="37">
        <v>1272777.26242</v>
      </c>
      <c r="U215" s="37">
        <f t="shared" si="54"/>
        <v>5783.4784488196019</v>
      </c>
      <c r="V215" s="38">
        <f t="shared" si="55"/>
        <v>4.5439831615338277E-3</v>
      </c>
      <c r="W215" s="35"/>
      <c r="X215" s="37">
        <v>1269885.52321</v>
      </c>
      <c r="Y215" s="37">
        <f t="shared" si="56"/>
        <v>2891.7392388195731</v>
      </c>
      <c r="Z215" s="38">
        <f t="shared" si="57"/>
        <v>2.277165292435079E-3</v>
      </c>
      <c r="AA215" s="35"/>
      <c r="AB215" s="37">
        <v>1269885.52321</v>
      </c>
      <c r="AC215" s="37">
        <f t="shared" si="58"/>
        <v>2891.7392388195731</v>
      </c>
      <c r="AD215" s="38">
        <f t="shared" si="59"/>
        <v>2.277165292435079E-3</v>
      </c>
      <c r="AE215" s="35"/>
      <c r="AF215" s="37">
        <v>1277500</v>
      </c>
      <c r="AG215" s="37">
        <f t="shared" si="60"/>
        <v>10506.216028819559</v>
      </c>
      <c r="AH215" s="38">
        <f t="shared" si="61"/>
        <v>8.2240438581757808E-3</v>
      </c>
      <c r="AI215" s="35"/>
      <c r="AJ215" s="37">
        <v>1277500</v>
      </c>
      <c r="AK215" s="37">
        <f t="shared" si="62"/>
        <v>10506.216028819559</v>
      </c>
      <c r="AL215" s="38">
        <f t="shared" si="63"/>
        <v>8.2240438581757808E-3</v>
      </c>
      <c r="AM215" s="35"/>
    </row>
    <row r="216" spans="1:39" x14ac:dyDescent="0.25">
      <c r="A216" s="34">
        <v>8913132</v>
      </c>
      <c r="B216" s="34" t="s">
        <v>274</v>
      </c>
      <c r="C216" s="34">
        <v>8913132</v>
      </c>
      <c r="D216" s="34" t="s">
        <v>105</v>
      </c>
      <c r="F216" s="37">
        <v>292326.63838150271</v>
      </c>
      <c r="G216" s="35"/>
      <c r="H216" s="37">
        <v>292781.70964575006</v>
      </c>
      <c r="I216" s="37">
        <f t="shared" si="48"/>
        <v>455.07126424735179</v>
      </c>
      <c r="J216" s="38">
        <f t="shared" si="49"/>
        <v>1.5543022301425975E-3</v>
      </c>
      <c r="K216" s="35"/>
      <c r="L216" s="37">
        <v>292781.70964575006</v>
      </c>
      <c r="M216" s="37">
        <f t="shared" si="50"/>
        <v>455.07126424735179</v>
      </c>
      <c r="N216" s="38">
        <f t="shared" si="51"/>
        <v>1.5543022301425975E-3</v>
      </c>
      <c r="O216" s="35"/>
      <c r="P216" s="37">
        <v>293236.78099150007</v>
      </c>
      <c r="Q216" s="37">
        <f t="shared" si="52"/>
        <v>910.14260999736143</v>
      </c>
      <c r="R216" s="38">
        <f t="shared" si="53"/>
        <v>3.1037805248030717E-3</v>
      </c>
      <c r="S216" s="35"/>
      <c r="T216" s="37">
        <v>293236.78099150007</v>
      </c>
      <c r="U216" s="37">
        <f t="shared" si="54"/>
        <v>910.14260999736143</v>
      </c>
      <c r="V216" s="38">
        <f t="shared" si="55"/>
        <v>3.1037805248030717E-3</v>
      </c>
      <c r="W216" s="35"/>
      <c r="X216" s="37">
        <v>292781.70964575006</v>
      </c>
      <c r="Y216" s="37">
        <f t="shared" si="56"/>
        <v>455.07126424735179</v>
      </c>
      <c r="Z216" s="38">
        <f t="shared" si="57"/>
        <v>1.5543022301425975E-3</v>
      </c>
      <c r="AA216" s="35"/>
      <c r="AB216" s="37">
        <v>292781.70964575006</v>
      </c>
      <c r="AC216" s="37">
        <f t="shared" si="58"/>
        <v>455.07126424735179</v>
      </c>
      <c r="AD216" s="38">
        <f t="shared" si="59"/>
        <v>1.5543022301425975E-3</v>
      </c>
      <c r="AE216" s="35"/>
      <c r="AF216" s="37">
        <v>292781.70964575006</v>
      </c>
      <c r="AG216" s="37">
        <f t="shared" si="60"/>
        <v>455.07126424735179</v>
      </c>
      <c r="AH216" s="38">
        <f t="shared" si="61"/>
        <v>1.5543022301425975E-3</v>
      </c>
      <c r="AI216" s="35"/>
      <c r="AJ216" s="37">
        <v>292781.70964575006</v>
      </c>
      <c r="AK216" s="37">
        <f t="shared" si="62"/>
        <v>455.07126424735179</v>
      </c>
      <c r="AL216" s="38">
        <f t="shared" si="63"/>
        <v>1.5543022301425975E-3</v>
      </c>
      <c r="AM216" s="35"/>
    </row>
    <row r="217" spans="1:39" x14ac:dyDescent="0.25">
      <c r="A217" s="34">
        <v>8913133</v>
      </c>
      <c r="B217" s="34" t="s">
        <v>275</v>
      </c>
      <c r="C217" s="34">
        <v>8913133</v>
      </c>
      <c r="D217" s="34" t="s">
        <v>105</v>
      </c>
      <c r="F217" s="37">
        <v>1295939.5900000001</v>
      </c>
      <c r="G217" s="35"/>
      <c r="H217" s="37">
        <v>1298903.6956297499</v>
      </c>
      <c r="I217" s="37">
        <f t="shared" si="48"/>
        <v>2964.1056297498289</v>
      </c>
      <c r="J217" s="38">
        <f t="shared" si="49"/>
        <v>2.2820056942810807E-3</v>
      </c>
      <c r="K217" s="35"/>
      <c r="L217" s="37">
        <v>1298903.6956297499</v>
      </c>
      <c r="M217" s="37">
        <f t="shared" si="50"/>
        <v>2964.1056297498289</v>
      </c>
      <c r="N217" s="38">
        <f t="shared" si="51"/>
        <v>2.2820056942810807E-3</v>
      </c>
      <c r="O217" s="35"/>
      <c r="P217" s="37">
        <v>1301867.7993594999</v>
      </c>
      <c r="Q217" s="37">
        <f t="shared" si="52"/>
        <v>5928.2093594998587</v>
      </c>
      <c r="R217" s="38">
        <f t="shared" si="53"/>
        <v>4.5536185489928023E-3</v>
      </c>
      <c r="S217" s="35"/>
      <c r="T217" s="37">
        <v>1301867.7993594999</v>
      </c>
      <c r="U217" s="37">
        <f t="shared" si="54"/>
        <v>5928.2093594998587</v>
      </c>
      <c r="V217" s="38">
        <f t="shared" si="55"/>
        <v>4.5536185489928023E-3</v>
      </c>
      <c r="W217" s="35"/>
      <c r="X217" s="37">
        <v>1298903.6956297499</v>
      </c>
      <c r="Y217" s="37">
        <f t="shared" si="56"/>
        <v>2964.1056297498289</v>
      </c>
      <c r="Z217" s="38">
        <f t="shared" si="57"/>
        <v>2.2820056942810807E-3</v>
      </c>
      <c r="AA217" s="35"/>
      <c r="AB217" s="37">
        <v>1298903.6956297499</v>
      </c>
      <c r="AC217" s="37">
        <f t="shared" si="58"/>
        <v>2964.1056297498289</v>
      </c>
      <c r="AD217" s="38">
        <f t="shared" si="59"/>
        <v>2.2820056942810807E-3</v>
      </c>
      <c r="AE217" s="35"/>
      <c r="AF217" s="37">
        <v>1326500</v>
      </c>
      <c r="AG217" s="37">
        <f t="shared" si="60"/>
        <v>30560.409999999916</v>
      </c>
      <c r="AH217" s="38">
        <f t="shared" si="61"/>
        <v>2.3038379193365939E-2</v>
      </c>
      <c r="AI217" s="35"/>
      <c r="AJ217" s="37">
        <v>1326500</v>
      </c>
      <c r="AK217" s="37">
        <f t="shared" si="62"/>
        <v>30560.409999999916</v>
      </c>
      <c r="AL217" s="38">
        <f t="shared" si="63"/>
        <v>2.3038379193365939E-2</v>
      </c>
      <c r="AM217" s="35"/>
    </row>
    <row r="218" spans="1:39" x14ac:dyDescent="0.25">
      <c r="A218" s="34">
        <v>8913143</v>
      </c>
      <c r="B218" s="34" t="s">
        <v>276</v>
      </c>
      <c r="C218" s="34">
        <v>8913143</v>
      </c>
      <c r="D218" s="34" t="s">
        <v>105</v>
      </c>
      <c r="F218" s="37">
        <v>744168.76025580615</v>
      </c>
      <c r="G218" s="35"/>
      <c r="H218" s="37">
        <v>745753.43695074995</v>
      </c>
      <c r="I218" s="37">
        <f t="shared" si="48"/>
        <v>1584.6766949438024</v>
      </c>
      <c r="J218" s="38">
        <f t="shared" si="49"/>
        <v>2.1249338138128559E-3</v>
      </c>
      <c r="K218" s="35"/>
      <c r="L218" s="37">
        <v>745753.43695074995</v>
      </c>
      <c r="M218" s="37">
        <f t="shared" si="50"/>
        <v>1584.6766949438024</v>
      </c>
      <c r="N218" s="38">
        <f t="shared" si="51"/>
        <v>2.1249338138128559E-3</v>
      </c>
      <c r="O218" s="35"/>
      <c r="P218" s="37">
        <v>747338.11360149994</v>
      </c>
      <c r="Q218" s="37">
        <f t="shared" si="52"/>
        <v>3169.3533456937876</v>
      </c>
      <c r="R218" s="38">
        <f t="shared" si="53"/>
        <v>4.2408560302382341E-3</v>
      </c>
      <c r="S218" s="35"/>
      <c r="T218" s="37">
        <v>747338.11360149994</v>
      </c>
      <c r="U218" s="37">
        <f t="shared" si="54"/>
        <v>3169.3533456937876</v>
      </c>
      <c r="V218" s="38">
        <f t="shared" si="55"/>
        <v>4.2408560302382341E-3</v>
      </c>
      <c r="W218" s="35"/>
      <c r="X218" s="37">
        <v>745753.43695074995</v>
      </c>
      <c r="Y218" s="37">
        <f t="shared" si="56"/>
        <v>1584.6766949438024</v>
      </c>
      <c r="Z218" s="38">
        <f t="shared" si="57"/>
        <v>2.1249338138128559E-3</v>
      </c>
      <c r="AA218" s="35"/>
      <c r="AB218" s="37">
        <v>745753.43695074995</v>
      </c>
      <c r="AC218" s="37">
        <f t="shared" si="58"/>
        <v>1584.6766949438024</v>
      </c>
      <c r="AD218" s="38">
        <f t="shared" si="59"/>
        <v>2.1249338138128559E-3</v>
      </c>
      <c r="AE218" s="35"/>
      <c r="AF218" s="37">
        <v>745753.43695074995</v>
      </c>
      <c r="AG218" s="37">
        <f t="shared" si="60"/>
        <v>1584.6766949438024</v>
      </c>
      <c r="AH218" s="38">
        <f t="shared" si="61"/>
        <v>2.1249338138128559E-3</v>
      </c>
      <c r="AI218" s="35"/>
      <c r="AJ218" s="37">
        <v>745753.43695074995</v>
      </c>
      <c r="AK218" s="37">
        <f t="shared" si="62"/>
        <v>1584.6766949438024</v>
      </c>
      <c r="AL218" s="38">
        <f t="shared" si="63"/>
        <v>2.1249338138128559E-3</v>
      </c>
      <c r="AM218" s="35"/>
    </row>
    <row r="219" spans="1:39" x14ac:dyDescent="0.25">
      <c r="A219" s="34">
        <v>8913145</v>
      </c>
      <c r="B219" s="34" t="s">
        <v>277</v>
      </c>
      <c r="C219" s="34">
        <v>8913145</v>
      </c>
      <c r="D219" s="34" t="s">
        <v>105</v>
      </c>
      <c r="F219" s="37">
        <v>590728.46411691012</v>
      </c>
      <c r="G219" s="35"/>
      <c r="H219" s="37">
        <v>591929.54001025006</v>
      </c>
      <c r="I219" s="37">
        <f t="shared" si="48"/>
        <v>1201.0758933399338</v>
      </c>
      <c r="J219" s="38">
        <f t="shared" si="49"/>
        <v>2.0290859167446441E-3</v>
      </c>
      <c r="K219" s="35"/>
      <c r="L219" s="37">
        <v>591929.54001024994</v>
      </c>
      <c r="M219" s="37">
        <f t="shared" si="50"/>
        <v>1201.0758933398174</v>
      </c>
      <c r="N219" s="38">
        <f t="shared" si="51"/>
        <v>2.0290859167444481E-3</v>
      </c>
      <c r="O219" s="35"/>
      <c r="P219" s="37">
        <v>593130.61592050001</v>
      </c>
      <c r="Q219" s="37">
        <f t="shared" si="52"/>
        <v>2402.1518035898916</v>
      </c>
      <c r="R219" s="38">
        <f t="shared" si="53"/>
        <v>4.0499541569977955E-3</v>
      </c>
      <c r="S219" s="35"/>
      <c r="T219" s="37">
        <v>593130.61592050001</v>
      </c>
      <c r="U219" s="37">
        <f t="shared" si="54"/>
        <v>2402.1518035898916</v>
      </c>
      <c r="V219" s="38">
        <f t="shared" si="55"/>
        <v>4.0499541569977955E-3</v>
      </c>
      <c r="W219" s="35"/>
      <c r="X219" s="37">
        <v>591929.54001025006</v>
      </c>
      <c r="Y219" s="37">
        <f t="shared" si="56"/>
        <v>1201.0758933399338</v>
      </c>
      <c r="Z219" s="38">
        <f t="shared" si="57"/>
        <v>2.0290859167446441E-3</v>
      </c>
      <c r="AA219" s="35"/>
      <c r="AB219" s="37">
        <v>591929.54001024994</v>
      </c>
      <c r="AC219" s="37">
        <f t="shared" si="58"/>
        <v>1201.0758933398174</v>
      </c>
      <c r="AD219" s="38">
        <f t="shared" si="59"/>
        <v>2.0290859167444481E-3</v>
      </c>
      <c r="AE219" s="35"/>
      <c r="AF219" s="37">
        <v>591929.54001025006</v>
      </c>
      <c r="AG219" s="37">
        <f t="shared" si="60"/>
        <v>1201.0758933399338</v>
      </c>
      <c r="AH219" s="38">
        <f t="shared" si="61"/>
        <v>2.0290859167446441E-3</v>
      </c>
      <c r="AI219" s="35"/>
      <c r="AJ219" s="37">
        <v>591929.54001024994</v>
      </c>
      <c r="AK219" s="37">
        <f t="shared" si="62"/>
        <v>1201.0758933398174</v>
      </c>
      <c r="AL219" s="38">
        <f t="shared" si="63"/>
        <v>2.0290859167444481E-3</v>
      </c>
      <c r="AM219" s="35"/>
    </row>
    <row r="220" spans="1:39" x14ac:dyDescent="0.25">
      <c r="A220" s="34">
        <v>8913287</v>
      </c>
      <c r="B220" s="34" t="s">
        <v>278</v>
      </c>
      <c r="C220" s="34">
        <v>8913287</v>
      </c>
      <c r="D220" s="34" t="s">
        <v>105</v>
      </c>
      <c r="F220" s="37">
        <v>364291.62804430159</v>
      </c>
      <c r="G220" s="35"/>
      <c r="H220" s="37">
        <v>364926.61181999999</v>
      </c>
      <c r="I220" s="37">
        <f t="shared" si="48"/>
        <v>634.98377569840522</v>
      </c>
      <c r="J220" s="38">
        <f t="shared" si="49"/>
        <v>1.7400314340780686E-3</v>
      </c>
      <c r="K220" s="35"/>
      <c r="L220" s="37">
        <v>364926.61181999999</v>
      </c>
      <c r="M220" s="37">
        <f t="shared" si="50"/>
        <v>634.98377569840522</v>
      </c>
      <c r="N220" s="38">
        <f t="shared" si="51"/>
        <v>1.7400314340780686E-3</v>
      </c>
      <c r="O220" s="35"/>
      <c r="P220" s="37">
        <v>365561.59564000001</v>
      </c>
      <c r="Q220" s="37">
        <f t="shared" si="52"/>
        <v>1269.9675956984283</v>
      </c>
      <c r="R220" s="38">
        <f t="shared" si="53"/>
        <v>3.4740180884566298E-3</v>
      </c>
      <c r="S220" s="35"/>
      <c r="T220" s="37">
        <v>365561.59564000001</v>
      </c>
      <c r="U220" s="37">
        <f t="shared" si="54"/>
        <v>1269.9675956984283</v>
      </c>
      <c r="V220" s="38">
        <f t="shared" si="55"/>
        <v>3.4740180884566298E-3</v>
      </c>
      <c r="W220" s="35"/>
      <c r="X220" s="37">
        <v>364926.61181999999</v>
      </c>
      <c r="Y220" s="37">
        <f t="shared" si="56"/>
        <v>634.98377569840522</v>
      </c>
      <c r="Z220" s="38">
        <f t="shared" si="57"/>
        <v>1.7400314340780686E-3</v>
      </c>
      <c r="AA220" s="35"/>
      <c r="AB220" s="37">
        <v>364926.61181999999</v>
      </c>
      <c r="AC220" s="37">
        <f t="shared" si="58"/>
        <v>634.98377569840522</v>
      </c>
      <c r="AD220" s="38">
        <f t="shared" si="59"/>
        <v>1.7400314340780686E-3</v>
      </c>
      <c r="AE220" s="35"/>
      <c r="AF220" s="37">
        <v>364926.61181999999</v>
      </c>
      <c r="AG220" s="37">
        <f t="shared" si="60"/>
        <v>634.98377569840522</v>
      </c>
      <c r="AH220" s="38">
        <f t="shared" si="61"/>
        <v>1.7400314340780686E-3</v>
      </c>
      <c r="AI220" s="35"/>
      <c r="AJ220" s="37">
        <v>364926.61181999999</v>
      </c>
      <c r="AK220" s="37">
        <f t="shared" si="62"/>
        <v>634.98377569840522</v>
      </c>
      <c r="AL220" s="38">
        <f t="shared" si="63"/>
        <v>1.7400314340780686E-3</v>
      </c>
      <c r="AM220" s="35"/>
    </row>
    <row r="221" spans="1:39" x14ac:dyDescent="0.25">
      <c r="A221" s="34">
        <v>8913290</v>
      </c>
      <c r="B221" s="34" t="s">
        <v>279</v>
      </c>
      <c r="C221" s="34">
        <v>8913290</v>
      </c>
      <c r="D221" s="34" t="s">
        <v>105</v>
      </c>
      <c r="F221" s="37">
        <v>1408035.8896891801</v>
      </c>
      <c r="G221" s="35"/>
      <c r="H221" s="37">
        <v>1411280.2341742502</v>
      </c>
      <c r="I221" s="37">
        <f t="shared" si="48"/>
        <v>3244.3444850700907</v>
      </c>
      <c r="J221" s="38">
        <f t="shared" si="49"/>
        <v>2.2988662396794491E-3</v>
      </c>
      <c r="K221" s="35"/>
      <c r="L221" s="37">
        <v>1411280.2341742502</v>
      </c>
      <c r="M221" s="37">
        <f t="shared" si="50"/>
        <v>3244.3444850700907</v>
      </c>
      <c r="N221" s="38">
        <f t="shared" si="51"/>
        <v>2.2988662396794491E-3</v>
      </c>
      <c r="O221" s="35"/>
      <c r="P221" s="37">
        <v>1414524.5786485001</v>
      </c>
      <c r="Q221" s="37">
        <f t="shared" si="52"/>
        <v>6488.6889593200758</v>
      </c>
      <c r="R221" s="38">
        <f t="shared" si="53"/>
        <v>4.5871871420711955E-3</v>
      </c>
      <c r="S221" s="35"/>
      <c r="T221" s="37">
        <v>1414524.5786485001</v>
      </c>
      <c r="U221" s="37">
        <f t="shared" si="54"/>
        <v>6488.6889593200758</v>
      </c>
      <c r="V221" s="38">
        <f t="shared" si="55"/>
        <v>4.5871871420711955E-3</v>
      </c>
      <c r="W221" s="35"/>
      <c r="X221" s="37">
        <v>1411280.2341742502</v>
      </c>
      <c r="Y221" s="37">
        <f t="shared" si="56"/>
        <v>3244.3444850700907</v>
      </c>
      <c r="Z221" s="38">
        <f t="shared" si="57"/>
        <v>2.2988662396794491E-3</v>
      </c>
      <c r="AA221" s="35"/>
      <c r="AB221" s="37">
        <v>1411280.2341742502</v>
      </c>
      <c r="AC221" s="37">
        <f t="shared" si="58"/>
        <v>3244.3444850700907</v>
      </c>
      <c r="AD221" s="38">
        <f t="shared" si="59"/>
        <v>2.2988662396794491E-3</v>
      </c>
      <c r="AE221" s="35"/>
      <c r="AF221" s="37">
        <v>1424500</v>
      </c>
      <c r="AG221" s="37">
        <f t="shared" si="60"/>
        <v>16464.110310819931</v>
      </c>
      <c r="AH221" s="38">
        <f t="shared" si="61"/>
        <v>1.1557816996012589E-2</v>
      </c>
      <c r="AI221" s="35"/>
      <c r="AJ221" s="37">
        <v>1424500</v>
      </c>
      <c r="AK221" s="37">
        <f t="shared" si="62"/>
        <v>16464.110310819931</v>
      </c>
      <c r="AL221" s="38">
        <f t="shared" si="63"/>
        <v>1.1557816996012589E-2</v>
      </c>
      <c r="AM221" s="35"/>
    </row>
    <row r="222" spans="1:39" x14ac:dyDescent="0.25">
      <c r="A222" s="34">
        <v>8913292</v>
      </c>
      <c r="B222" s="34" t="s">
        <v>80</v>
      </c>
      <c r="C222" s="34">
        <v>8913292</v>
      </c>
      <c r="D222" s="34" t="s">
        <v>105</v>
      </c>
      <c r="F222" s="37">
        <v>1939105.885218105</v>
      </c>
      <c r="G222" s="35"/>
      <c r="H222" s="37">
        <v>1959222.7708372003</v>
      </c>
      <c r="I222" s="37">
        <f t="shared" si="48"/>
        <v>20116.885619095294</v>
      </c>
      <c r="J222" s="38">
        <f t="shared" si="49"/>
        <v>1.0267788797952312E-2</v>
      </c>
      <c r="K222" s="35"/>
      <c r="L222" s="37">
        <v>1959222.7708372003</v>
      </c>
      <c r="M222" s="37">
        <f t="shared" si="50"/>
        <v>20116.885619095294</v>
      </c>
      <c r="N222" s="38">
        <f t="shared" si="51"/>
        <v>1.0267788797952312E-2</v>
      </c>
      <c r="O222" s="35"/>
      <c r="P222" s="37">
        <v>1948249.9241260004</v>
      </c>
      <c r="Q222" s="37">
        <f t="shared" si="52"/>
        <v>9144.0389078953303</v>
      </c>
      <c r="R222" s="38">
        <f t="shared" si="53"/>
        <v>4.6934629867866747E-3</v>
      </c>
      <c r="S222" s="35"/>
      <c r="T222" s="37">
        <v>1948249.9241260004</v>
      </c>
      <c r="U222" s="37">
        <f t="shared" si="54"/>
        <v>9144.0389078953303</v>
      </c>
      <c r="V222" s="38">
        <f t="shared" si="55"/>
        <v>4.6934629867866747E-3</v>
      </c>
      <c r="W222" s="35"/>
      <c r="X222" s="37">
        <v>1957393.9630520004</v>
      </c>
      <c r="Y222" s="37">
        <f t="shared" si="56"/>
        <v>18288.077833895339</v>
      </c>
      <c r="Z222" s="38">
        <f t="shared" si="57"/>
        <v>9.3430746079242386E-3</v>
      </c>
      <c r="AA222" s="35"/>
      <c r="AB222" s="37">
        <v>1957393.9630520004</v>
      </c>
      <c r="AC222" s="37">
        <f t="shared" si="58"/>
        <v>18288.077833895339</v>
      </c>
      <c r="AD222" s="38">
        <f t="shared" si="59"/>
        <v>9.3430746079242386E-3</v>
      </c>
      <c r="AE222" s="35"/>
      <c r="AF222" s="37">
        <v>1943677.9046630003</v>
      </c>
      <c r="AG222" s="37">
        <f t="shared" si="60"/>
        <v>4572.0194448952097</v>
      </c>
      <c r="AH222" s="38">
        <f t="shared" si="61"/>
        <v>2.3522515916483177E-3</v>
      </c>
      <c r="AI222" s="35"/>
      <c r="AJ222" s="37">
        <v>1943677.9046630003</v>
      </c>
      <c r="AK222" s="37">
        <f t="shared" si="62"/>
        <v>4572.0194448952097</v>
      </c>
      <c r="AL222" s="38">
        <f t="shared" si="63"/>
        <v>2.3522515916483177E-3</v>
      </c>
      <c r="AM222" s="35"/>
    </row>
    <row r="223" spans="1:39" x14ac:dyDescent="0.25">
      <c r="A223" s="34">
        <v>8913293</v>
      </c>
      <c r="B223" s="34" t="s">
        <v>280</v>
      </c>
      <c r="C223" s="34">
        <v>8913293</v>
      </c>
      <c r="D223" s="34" t="s">
        <v>105</v>
      </c>
      <c r="F223" s="37">
        <v>1422590.7260901043</v>
      </c>
      <c r="G223" s="35"/>
      <c r="H223" s="37">
        <v>1425871.4576652499</v>
      </c>
      <c r="I223" s="37">
        <f t="shared" si="48"/>
        <v>3280.731575145619</v>
      </c>
      <c r="J223" s="38">
        <f t="shared" si="49"/>
        <v>2.3008606824331513E-3</v>
      </c>
      <c r="K223" s="35"/>
      <c r="L223" s="37">
        <v>1425871.4576652499</v>
      </c>
      <c r="M223" s="37">
        <f t="shared" si="50"/>
        <v>3280.731575145619</v>
      </c>
      <c r="N223" s="38">
        <f t="shared" si="51"/>
        <v>2.3008606824331513E-3</v>
      </c>
      <c r="O223" s="35"/>
      <c r="P223" s="37">
        <v>1429152.1892305</v>
      </c>
      <c r="Q223" s="37">
        <f t="shared" si="52"/>
        <v>6561.4631403957028</v>
      </c>
      <c r="R223" s="38">
        <f t="shared" si="53"/>
        <v>4.591157743619032E-3</v>
      </c>
      <c r="S223" s="35"/>
      <c r="T223" s="37">
        <v>1429152.1892305</v>
      </c>
      <c r="U223" s="37">
        <f t="shared" si="54"/>
        <v>6561.4631403957028</v>
      </c>
      <c r="V223" s="38">
        <f t="shared" si="55"/>
        <v>4.591157743619032E-3</v>
      </c>
      <c r="W223" s="35"/>
      <c r="X223" s="37">
        <v>1425871.4576652499</v>
      </c>
      <c r="Y223" s="37">
        <f t="shared" si="56"/>
        <v>3280.731575145619</v>
      </c>
      <c r="Z223" s="38">
        <f t="shared" si="57"/>
        <v>2.3008606824331513E-3</v>
      </c>
      <c r="AA223" s="35"/>
      <c r="AB223" s="37">
        <v>1425871.4576652499</v>
      </c>
      <c r="AC223" s="37">
        <f t="shared" si="58"/>
        <v>3280.731575145619</v>
      </c>
      <c r="AD223" s="38">
        <f t="shared" si="59"/>
        <v>2.3008606824331513E-3</v>
      </c>
      <c r="AE223" s="35"/>
      <c r="AF223" s="37">
        <v>1425871.4576652499</v>
      </c>
      <c r="AG223" s="37">
        <f t="shared" si="60"/>
        <v>3280.731575145619</v>
      </c>
      <c r="AH223" s="38">
        <f t="shared" si="61"/>
        <v>2.3008606824331513E-3</v>
      </c>
      <c r="AI223" s="35"/>
      <c r="AJ223" s="37">
        <v>1425871.4576652499</v>
      </c>
      <c r="AK223" s="37">
        <f t="shared" si="62"/>
        <v>3280.731575145619</v>
      </c>
      <c r="AL223" s="38">
        <f t="shared" si="63"/>
        <v>2.3008606824331513E-3</v>
      </c>
      <c r="AM223" s="35"/>
    </row>
    <row r="224" spans="1:39" x14ac:dyDescent="0.25">
      <c r="A224" s="34">
        <v>8913294</v>
      </c>
      <c r="B224" s="34" t="s">
        <v>281</v>
      </c>
      <c r="C224" s="34">
        <v>8913294</v>
      </c>
      <c r="D224" s="34" t="s">
        <v>105</v>
      </c>
      <c r="F224" s="37">
        <v>916172.75568503712</v>
      </c>
      <c r="G224" s="35"/>
      <c r="H224" s="37">
        <v>925037.37691270013</v>
      </c>
      <c r="I224" s="37">
        <f t="shared" si="48"/>
        <v>8864.6212276630104</v>
      </c>
      <c r="J224" s="38">
        <f t="shared" si="49"/>
        <v>9.5829870758828845E-3</v>
      </c>
      <c r="K224" s="35"/>
      <c r="L224" s="37">
        <v>924628.11326957738</v>
      </c>
      <c r="M224" s="37">
        <f t="shared" si="50"/>
        <v>8455.3575845402665</v>
      </c>
      <c r="N224" s="38">
        <f t="shared" si="51"/>
        <v>9.1446036121930977E-3</v>
      </c>
      <c r="O224" s="35"/>
      <c r="P224" s="37">
        <v>920202.12897850014</v>
      </c>
      <c r="Q224" s="37">
        <f t="shared" si="52"/>
        <v>4029.3732934630243</v>
      </c>
      <c r="R224" s="38">
        <f t="shared" si="53"/>
        <v>4.3787915356552796E-3</v>
      </c>
      <c r="S224" s="35"/>
      <c r="T224" s="37">
        <v>920202.12897850014</v>
      </c>
      <c r="U224" s="37">
        <f t="shared" si="54"/>
        <v>4029.3732934630243</v>
      </c>
      <c r="V224" s="38">
        <f t="shared" si="55"/>
        <v>4.3787915356552796E-3</v>
      </c>
      <c r="W224" s="35"/>
      <c r="X224" s="37">
        <v>924231.50225700019</v>
      </c>
      <c r="Y224" s="37">
        <f t="shared" si="56"/>
        <v>8058.7465719630709</v>
      </c>
      <c r="Z224" s="38">
        <f t="shared" si="57"/>
        <v>8.7194026088521955E-3</v>
      </c>
      <c r="AA224" s="35"/>
      <c r="AB224" s="37">
        <v>924231.50225700019</v>
      </c>
      <c r="AC224" s="37">
        <f t="shared" si="58"/>
        <v>8058.7465719630709</v>
      </c>
      <c r="AD224" s="38">
        <f t="shared" si="59"/>
        <v>8.7194026088521955E-3</v>
      </c>
      <c r="AE224" s="35"/>
      <c r="AF224" s="37">
        <v>918187.44233925012</v>
      </c>
      <c r="AG224" s="37">
        <f t="shared" si="60"/>
        <v>2014.686654213001</v>
      </c>
      <c r="AH224" s="38">
        <f t="shared" si="61"/>
        <v>2.1941997475811901E-3</v>
      </c>
      <c r="AI224" s="35"/>
      <c r="AJ224" s="37">
        <v>918187.44233925012</v>
      </c>
      <c r="AK224" s="37">
        <f t="shared" si="62"/>
        <v>2014.686654213001</v>
      </c>
      <c r="AL224" s="38">
        <f t="shared" si="63"/>
        <v>2.1941997475811901E-3</v>
      </c>
      <c r="AM224" s="35"/>
    </row>
    <row r="225" spans="1:39" x14ac:dyDescent="0.25">
      <c r="A225" s="34">
        <v>8913295</v>
      </c>
      <c r="B225" s="34" t="s">
        <v>282</v>
      </c>
      <c r="C225" s="34">
        <v>8913295</v>
      </c>
      <c r="D225" s="34" t="s">
        <v>105</v>
      </c>
      <c r="F225" s="37">
        <v>640970.54079680669</v>
      </c>
      <c r="G225" s="35"/>
      <c r="H225" s="37">
        <v>646807.93764879997</v>
      </c>
      <c r="I225" s="37">
        <f t="shared" si="48"/>
        <v>5837.3968519932823</v>
      </c>
      <c r="J225" s="38">
        <f t="shared" si="49"/>
        <v>9.024930759527627E-3</v>
      </c>
      <c r="K225" s="35"/>
      <c r="L225" s="37">
        <v>646807.93764879997</v>
      </c>
      <c r="M225" s="37">
        <f t="shared" si="50"/>
        <v>5837.3968519932823</v>
      </c>
      <c r="N225" s="38">
        <f t="shared" si="51"/>
        <v>9.024930759527627E-3</v>
      </c>
      <c r="O225" s="35"/>
      <c r="P225" s="37">
        <v>643623.90300399996</v>
      </c>
      <c r="Q225" s="37">
        <f t="shared" si="52"/>
        <v>2653.3622071932768</v>
      </c>
      <c r="R225" s="38">
        <f t="shared" si="53"/>
        <v>4.122535217864317E-3</v>
      </c>
      <c r="S225" s="35"/>
      <c r="T225" s="37">
        <v>643623.90300399996</v>
      </c>
      <c r="U225" s="37">
        <f t="shared" si="54"/>
        <v>2653.3622071932768</v>
      </c>
      <c r="V225" s="38">
        <f t="shared" si="55"/>
        <v>4.122535217864317E-3</v>
      </c>
      <c r="W225" s="35"/>
      <c r="X225" s="37">
        <v>646277.26520799997</v>
      </c>
      <c r="Y225" s="37">
        <f t="shared" si="56"/>
        <v>5306.7244111932814</v>
      </c>
      <c r="Z225" s="38">
        <f t="shared" si="57"/>
        <v>8.2112193896923605E-3</v>
      </c>
      <c r="AA225" s="35"/>
      <c r="AB225" s="37">
        <v>646277.26520799997</v>
      </c>
      <c r="AC225" s="37">
        <f t="shared" si="58"/>
        <v>5306.7244111932814</v>
      </c>
      <c r="AD225" s="38">
        <f t="shared" si="59"/>
        <v>8.2112193896923605E-3</v>
      </c>
      <c r="AE225" s="35"/>
      <c r="AF225" s="37">
        <v>642297.2219019999</v>
      </c>
      <c r="AG225" s="37">
        <f t="shared" si="60"/>
        <v>1326.6811051932164</v>
      </c>
      <c r="AH225" s="38">
        <f t="shared" si="61"/>
        <v>2.0655252116217903E-3</v>
      </c>
      <c r="AI225" s="35"/>
      <c r="AJ225" s="37">
        <v>642297.2219019999</v>
      </c>
      <c r="AK225" s="37">
        <f t="shared" si="62"/>
        <v>1326.6811051932164</v>
      </c>
      <c r="AL225" s="38">
        <f t="shared" si="63"/>
        <v>2.0655252116217903E-3</v>
      </c>
      <c r="AM225" s="35"/>
    </row>
    <row r="226" spans="1:39" x14ac:dyDescent="0.25">
      <c r="A226" s="34">
        <v>8913296</v>
      </c>
      <c r="B226" s="34" t="s">
        <v>295</v>
      </c>
      <c r="C226" s="34">
        <v>8913296</v>
      </c>
      <c r="D226" s="34" t="s">
        <v>105</v>
      </c>
      <c r="F226" s="37">
        <v>993459.75648692658</v>
      </c>
      <c r="G226" s="35"/>
      <c r="H226" s="37">
        <v>995667.66064125008</v>
      </c>
      <c r="I226" s="37">
        <f t="shared" si="48"/>
        <v>2207.9041543235071</v>
      </c>
      <c r="J226" s="38">
        <f t="shared" si="49"/>
        <v>2.2175111652230706E-3</v>
      </c>
      <c r="K226" s="35"/>
      <c r="L226" s="37">
        <v>995667.66064125008</v>
      </c>
      <c r="M226" s="37">
        <f t="shared" si="50"/>
        <v>2207.9041543235071</v>
      </c>
      <c r="N226" s="38">
        <f t="shared" si="51"/>
        <v>2.2175111652230706E-3</v>
      </c>
      <c r="O226" s="35"/>
      <c r="P226" s="37">
        <v>997875.56478250003</v>
      </c>
      <c r="Q226" s="37">
        <f t="shared" si="52"/>
        <v>4415.8082955734571</v>
      </c>
      <c r="R226" s="38">
        <f t="shared" si="53"/>
        <v>4.4252093661958144E-3</v>
      </c>
      <c r="S226" s="35"/>
      <c r="T226" s="37">
        <v>997875.56478250003</v>
      </c>
      <c r="U226" s="37">
        <f t="shared" si="54"/>
        <v>4415.8082955734571</v>
      </c>
      <c r="V226" s="38">
        <f t="shared" si="55"/>
        <v>4.4252093661958144E-3</v>
      </c>
      <c r="W226" s="35"/>
      <c r="X226" s="37">
        <v>995667.66064125008</v>
      </c>
      <c r="Y226" s="37">
        <f t="shared" si="56"/>
        <v>2207.9041543235071</v>
      </c>
      <c r="Z226" s="38">
        <f t="shared" si="57"/>
        <v>2.2175111652230706E-3</v>
      </c>
      <c r="AA226" s="35"/>
      <c r="AB226" s="37">
        <v>995667.66064125008</v>
      </c>
      <c r="AC226" s="37">
        <f t="shared" si="58"/>
        <v>2207.9041543235071</v>
      </c>
      <c r="AD226" s="38">
        <f t="shared" si="59"/>
        <v>2.2175111652230706E-3</v>
      </c>
      <c r="AE226" s="35"/>
      <c r="AF226" s="37">
        <v>995667.66064125008</v>
      </c>
      <c r="AG226" s="37">
        <f t="shared" si="60"/>
        <v>2207.9041543235071</v>
      </c>
      <c r="AH226" s="38">
        <f t="shared" si="61"/>
        <v>2.2175111652230706E-3</v>
      </c>
      <c r="AI226" s="35"/>
      <c r="AJ226" s="37">
        <v>995667.66064125008</v>
      </c>
      <c r="AK226" s="37">
        <f t="shared" si="62"/>
        <v>2207.9041543235071</v>
      </c>
      <c r="AL226" s="38">
        <f t="shared" si="63"/>
        <v>2.2175111652230706E-3</v>
      </c>
      <c r="AM226" s="35"/>
    </row>
    <row r="227" spans="1:39" x14ac:dyDescent="0.25">
      <c r="A227" s="34">
        <v>8913297</v>
      </c>
      <c r="B227" s="34" t="s">
        <v>51</v>
      </c>
      <c r="C227" s="34">
        <v>8913297</v>
      </c>
      <c r="D227" s="34" t="s">
        <v>105</v>
      </c>
      <c r="F227" s="37">
        <v>1404520.8377283132</v>
      </c>
      <c r="G227" s="35"/>
      <c r="H227" s="37">
        <v>1407756.3946445002</v>
      </c>
      <c r="I227" s="37">
        <f t="shared" si="48"/>
        <v>3235.5569161870517</v>
      </c>
      <c r="J227" s="38">
        <f t="shared" si="49"/>
        <v>2.2983784186639228E-3</v>
      </c>
      <c r="K227" s="35"/>
      <c r="L227" s="37">
        <v>1407756.3946445</v>
      </c>
      <c r="M227" s="37">
        <f t="shared" si="50"/>
        <v>3235.5569161868189</v>
      </c>
      <c r="N227" s="38">
        <f t="shared" si="51"/>
        <v>2.298378418663758E-3</v>
      </c>
      <c r="O227" s="35"/>
      <c r="P227" s="37">
        <v>1410991.9514890001</v>
      </c>
      <c r="Q227" s="37">
        <f t="shared" si="52"/>
        <v>6471.1137606869452</v>
      </c>
      <c r="R227" s="38">
        <f t="shared" si="53"/>
        <v>4.5862159269286183E-3</v>
      </c>
      <c r="S227" s="35"/>
      <c r="T227" s="37">
        <v>1410991.9514890001</v>
      </c>
      <c r="U227" s="37">
        <f t="shared" si="54"/>
        <v>6471.1137606869452</v>
      </c>
      <c r="V227" s="38">
        <f t="shared" si="55"/>
        <v>4.5862159269286183E-3</v>
      </c>
      <c r="W227" s="35"/>
      <c r="X227" s="37">
        <v>1407756.3946445002</v>
      </c>
      <c r="Y227" s="37">
        <f t="shared" si="56"/>
        <v>3235.5569161870517</v>
      </c>
      <c r="Z227" s="38">
        <f t="shared" si="57"/>
        <v>2.2983784186639228E-3</v>
      </c>
      <c r="AA227" s="35"/>
      <c r="AB227" s="37">
        <v>1407756.3946445</v>
      </c>
      <c r="AC227" s="37">
        <f t="shared" si="58"/>
        <v>3235.5569161868189</v>
      </c>
      <c r="AD227" s="38">
        <f t="shared" si="59"/>
        <v>2.298378418663758E-3</v>
      </c>
      <c r="AE227" s="35"/>
      <c r="AF227" s="37">
        <v>1407756.3946445002</v>
      </c>
      <c r="AG227" s="37">
        <f t="shared" si="60"/>
        <v>3235.5569161870517</v>
      </c>
      <c r="AH227" s="38">
        <f t="shared" si="61"/>
        <v>2.2983784186639228E-3</v>
      </c>
      <c r="AI227" s="35"/>
      <c r="AJ227" s="37">
        <v>1407756.3946445</v>
      </c>
      <c r="AK227" s="37">
        <f t="shared" si="62"/>
        <v>3235.5569161868189</v>
      </c>
      <c r="AL227" s="38">
        <f t="shared" si="63"/>
        <v>2.298378418663758E-3</v>
      </c>
      <c r="AM227" s="35"/>
    </row>
    <row r="228" spans="1:39" x14ac:dyDescent="0.25">
      <c r="A228" s="34">
        <v>8913298</v>
      </c>
      <c r="B228" s="34" t="s">
        <v>283</v>
      </c>
      <c r="C228" s="34">
        <v>8913298</v>
      </c>
      <c r="D228" s="34" t="s">
        <v>105</v>
      </c>
      <c r="F228" s="37">
        <v>789738.66045201931</v>
      </c>
      <c r="G228" s="35"/>
      <c r="H228" s="37">
        <v>791437.26190124999</v>
      </c>
      <c r="I228" s="37">
        <f t="shared" si="48"/>
        <v>1698.6014492306858</v>
      </c>
      <c r="J228" s="38">
        <f t="shared" si="49"/>
        <v>2.1462237513939866E-3</v>
      </c>
      <c r="K228" s="35"/>
      <c r="L228" s="37">
        <v>791437.26190124999</v>
      </c>
      <c r="M228" s="37">
        <f t="shared" si="50"/>
        <v>1698.6014492306858</v>
      </c>
      <c r="N228" s="38">
        <f t="shared" si="51"/>
        <v>2.1462237513939866E-3</v>
      </c>
      <c r="O228" s="35"/>
      <c r="P228" s="37">
        <v>793135.86330249999</v>
      </c>
      <c r="Q228" s="37">
        <f t="shared" si="52"/>
        <v>3397.2028504806804</v>
      </c>
      <c r="R228" s="38">
        <f t="shared" si="53"/>
        <v>4.2832546196249809E-3</v>
      </c>
      <c r="S228" s="35"/>
      <c r="T228" s="37">
        <v>793135.86330249999</v>
      </c>
      <c r="U228" s="37">
        <f t="shared" si="54"/>
        <v>3397.2028504806804</v>
      </c>
      <c r="V228" s="38">
        <f t="shared" si="55"/>
        <v>4.2832546196249809E-3</v>
      </c>
      <c r="W228" s="35"/>
      <c r="X228" s="37">
        <v>791437.26190124999</v>
      </c>
      <c r="Y228" s="37">
        <f t="shared" si="56"/>
        <v>1698.6014492306858</v>
      </c>
      <c r="Z228" s="38">
        <f t="shared" si="57"/>
        <v>2.1462237513939866E-3</v>
      </c>
      <c r="AA228" s="35"/>
      <c r="AB228" s="37">
        <v>791437.26190124999</v>
      </c>
      <c r="AC228" s="37">
        <f t="shared" si="58"/>
        <v>1698.6014492306858</v>
      </c>
      <c r="AD228" s="38">
        <f t="shared" si="59"/>
        <v>2.1462237513939866E-3</v>
      </c>
      <c r="AE228" s="35"/>
      <c r="AF228" s="37">
        <v>791437.26190124999</v>
      </c>
      <c r="AG228" s="37">
        <f t="shared" si="60"/>
        <v>1698.6014492306858</v>
      </c>
      <c r="AH228" s="38">
        <f t="shared" si="61"/>
        <v>2.1462237513939866E-3</v>
      </c>
      <c r="AI228" s="35"/>
      <c r="AJ228" s="37">
        <v>791437.26190124999</v>
      </c>
      <c r="AK228" s="37">
        <f t="shared" si="62"/>
        <v>1698.6014492306858</v>
      </c>
      <c r="AL228" s="38">
        <f t="shared" si="63"/>
        <v>2.1462237513939866E-3</v>
      </c>
      <c r="AM228" s="35"/>
    </row>
    <row r="229" spans="1:39" x14ac:dyDescent="0.25">
      <c r="A229" s="34">
        <v>8913310</v>
      </c>
      <c r="B229" s="34" t="s">
        <v>141</v>
      </c>
      <c r="C229" s="34">
        <v>8913310</v>
      </c>
      <c r="D229" s="34" t="s">
        <v>105</v>
      </c>
      <c r="F229" s="37">
        <v>769521.90205448901</v>
      </c>
      <c r="G229" s="35"/>
      <c r="H229" s="37">
        <v>771169.96160525002</v>
      </c>
      <c r="I229" s="37">
        <f t="shared" si="48"/>
        <v>1648.0595507610124</v>
      </c>
      <c r="J229" s="38">
        <f t="shared" si="49"/>
        <v>2.1370899189725296E-3</v>
      </c>
      <c r="K229" s="35"/>
      <c r="L229" s="37">
        <v>771169.9616052499</v>
      </c>
      <c r="M229" s="37">
        <f t="shared" si="50"/>
        <v>1648.0595507608959</v>
      </c>
      <c r="N229" s="38">
        <f t="shared" si="51"/>
        <v>2.1370899189723787E-3</v>
      </c>
      <c r="O229" s="35"/>
      <c r="P229" s="37">
        <v>772818.02111049998</v>
      </c>
      <c r="Q229" s="37">
        <f t="shared" si="52"/>
        <v>3296.1190560109681</v>
      </c>
      <c r="R229" s="38">
        <f t="shared" si="53"/>
        <v>4.2650649518687642E-3</v>
      </c>
      <c r="S229" s="35"/>
      <c r="T229" s="37">
        <v>772818.02111049998</v>
      </c>
      <c r="U229" s="37">
        <f t="shared" si="54"/>
        <v>3296.1190560109681</v>
      </c>
      <c r="V229" s="38">
        <f t="shared" si="55"/>
        <v>4.2650649518687642E-3</v>
      </c>
      <c r="W229" s="35"/>
      <c r="X229" s="37">
        <v>771169.96160525002</v>
      </c>
      <c r="Y229" s="37">
        <f t="shared" si="56"/>
        <v>1648.0595507610124</v>
      </c>
      <c r="Z229" s="38">
        <f t="shared" si="57"/>
        <v>2.1370899189725296E-3</v>
      </c>
      <c r="AA229" s="35"/>
      <c r="AB229" s="37">
        <v>771169.9616052499</v>
      </c>
      <c r="AC229" s="37">
        <f t="shared" si="58"/>
        <v>1648.0595507608959</v>
      </c>
      <c r="AD229" s="38">
        <f t="shared" si="59"/>
        <v>2.1370899189723787E-3</v>
      </c>
      <c r="AE229" s="35"/>
      <c r="AF229" s="37">
        <v>771169.96160525002</v>
      </c>
      <c r="AG229" s="37">
        <f t="shared" si="60"/>
        <v>1648.0595507610124</v>
      </c>
      <c r="AH229" s="38">
        <f t="shared" si="61"/>
        <v>2.1370899189725296E-3</v>
      </c>
      <c r="AI229" s="35"/>
      <c r="AJ229" s="37">
        <v>771169.9616052499</v>
      </c>
      <c r="AK229" s="37">
        <f t="shared" si="62"/>
        <v>1648.0595507608959</v>
      </c>
      <c r="AL229" s="38">
        <f t="shared" si="63"/>
        <v>2.1370899189723787E-3</v>
      </c>
      <c r="AM229" s="35"/>
    </row>
    <row r="230" spans="1:39" x14ac:dyDescent="0.25">
      <c r="A230" s="34">
        <v>8913331</v>
      </c>
      <c r="B230" s="34" t="s">
        <v>284</v>
      </c>
      <c r="C230" s="34">
        <v>8913331</v>
      </c>
      <c r="D230" s="34" t="s">
        <v>105</v>
      </c>
      <c r="F230" s="37">
        <v>979659.19621846941</v>
      </c>
      <c r="G230" s="35"/>
      <c r="H230" s="37">
        <v>981832.59894050006</v>
      </c>
      <c r="I230" s="37">
        <f t="shared" si="48"/>
        <v>2173.4027220306452</v>
      </c>
      <c r="J230" s="38">
        <f t="shared" si="49"/>
        <v>2.2136184155791667E-3</v>
      </c>
      <c r="K230" s="35"/>
      <c r="L230" s="37">
        <v>981832.59894050006</v>
      </c>
      <c r="M230" s="37">
        <f t="shared" si="50"/>
        <v>2173.4027220306452</v>
      </c>
      <c r="N230" s="38">
        <f t="shared" si="51"/>
        <v>2.2136184155791667E-3</v>
      </c>
      <c r="O230" s="35"/>
      <c r="P230" s="37">
        <v>984006.00168099999</v>
      </c>
      <c r="Q230" s="37">
        <f t="shared" si="52"/>
        <v>4346.8054625305813</v>
      </c>
      <c r="R230" s="38">
        <f t="shared" si="53"/>
        <v>4.4174582828812366E-3</v>
      </c>
      <c r="S230" s="35"/>
      <c r="T230" s="37">
        <v>984006.00168100011</v>
      </c>
      <c r="U230" s="37">
        <f t="shared" si="54"/>
        <v>4346.8054625306977</v>
      </c>
      <c r="V230" s="38">
        <f t="shared" si="55"/>
        <v>4.4174582828813546E-3</v>
      </c>
      <c r="W230" s="35"/>
      <c r="X230" s="37">
        <v>981832.59894050006</v>
      </c>
      <c r="Y230" s="37">
        <f t="shared" si="56"/>
        <v>2173.4027220306452</v>
      </c>
      <c r="Z230" s="38">
        <f t="shared" si="57"/>
        <v>2.2136184155791667E-3</v>
      </c>
      <c r="AA230" s="35"/>
      <c r="AB230" s="37">
        <v>981832.59894050006</v>
      </c>
      <c r="AC230" s="37">
        <f t="shared" si="58"/>
        <v>2173.4027220306452</v>
      </c>
      <c r="AD230" s="38">
        <f t="shared" si="59"/>
        <v>2.2136184155791667E-3</v>
      </c>
      <c r="AE230" s="35"/>
      <c r="AF230" s="37">
        <v>981832.59894050006</v>
      </c>
      <c r="AG230" s="37">
        <f t="shared" si="60"/>
        <v>2173.4027220306452</v>
      </c>
      <c r="AH230" s="38">
        <f t="shared" si="61"/>
        <v>2.2136184155791667E-3</v>
      </c>
      <c r="AI230" s="35"/>
      <c r="AJ230" s="37">
        <v>981832.59894050006</v>
      </c>
      <c r="AK230" s="37">
        <f t="shared" si="62"/>
        <v>2173.4027220306452</v>
      </c>
      <c r="AL230" s="38">
        <f t="shared" si="63"/>
        <v>2.2136184155791667E-3</v>
      </c>
      <c r="AM230" s="35"/>
    </row>
    <row r="231" spans="1:39" x14ac:dyDescent="0.25">
      <c r="A231" s="34">
        <v>8913350</v>
      </c>
      <c r="B231" s="34" t="s">
        <v>81</v>
      </c>
      <c r="C231" s="34">
        <v>8913350</v>
      </c>
      <c r="D231" s="34" t="s">
        <v>105</v>
      </c>
      <c r="F231" s="37">
        <v>419994.91123082343</v>
      </c>
      <c r="G231" s="35"/>
      <c r="H231" s="37">
        <v>420769.15322799998</v>
      </c>
      <c r="I231" s="37">
        <f t="shared" si="48"/>
        <v>774.24199717654847</v>
      </c>
      <c r="J231" s="38">
        <f t="shared" si="49"/>
        <v>1.8400635864982574E-3</v>
      </c>
      <c r="K231" s="35"/>
      <c r="L231" s="37">
        <v>420769.15322799998</v>
      </c>
      <c r="M231" s="37">
        <f t="shared" si="50"/>
        <v>774.24199717654847</v>
      </c>
      <c r="N231" s="38">
        <f t="shared" si="51"/>
        <v>1.8400635864982574E-3</v>
      </c>
      <c r="O231" s="35"/>
      <c r="P231" s="37">
        <v>421543.39525599999</v>
      </c>
      <c r="Q231" s="37">
        <f t="shared" si="52"/>
        <v>1548.4840251765563</v>
      </c>
      <c r="R231" s="38">
        <f t="shared" si="53"/>
        <v>3.6733680152577749E-3</v>
      </c>
      <c r="S231" s="35"/>
      <c r="T231" s="37">
        <v>421543.39525599999</v>
      </c>
      <c r="U231" s="37">
        <f t="shared" si="54"/>
        <v>1548.4840251765563</v>
      </c>
      <c r="V231" s="38">
        <f t="shared" si="55"/>
        <v>3.6733680152577749E-3</v>
      </c>
      <c r="W231" s="35"/>
      <c r="X231" s="37">
        <v>420769.15322799998</v>
      </c>
      <c r="Y231" s="37">
        <f t="shared" si="56"/>
        <v>774.24199717654847</v>
      </c>
      <c r="Z231" s="38">
        <f t="shared" si="57"/>
        <v>1.8400635864982574E-3</v>
      </c>
      <c r="AA231" s="35"/>
      <c r="AB231" s="37">
        <v>420769.15322799998</v>
      </c>
      <c r="AC231" s="37">
        <f t="shared" si="58"/>
        <v>774.24199717654847</v>
      </c>
      <c r="AD231" s="38">
        <f t="shared" si="59"/>
        <v>1.8400635864982574E-3</v>
      </c>
      <c r="AE231" s="35"/>
      <c r="AF231" s="37">
        <v>420769.15322799998</v>
      </c>
      <c r="AG231" s="37">
        <f t="shared" si="60"/>
        <v>774.24199717654847</v>
      </c>
      <c r="AH231" s="38">
        <f t="shared" si="61"/>
        <v>1.8400635864982574E-3</v>
      </c>
      <c r="AI231" s="35"/>
      <c r="AJ231" s="37">
        <v>420769.15322799998</v>
      </c>
      <c r="AK231" s="37">
        <f t="shared" si="62"/>
        <v>774.24199717654847</v>
      </c>
      <c r="AL231" s="38">
        <f t="shared" si="63"/>
        <v>1.8400635864982574E-3</v>
      </c>
      <c r="AM231" s="35"/>
    </row>
    <row r="232" spans="1:39" x14ac:dyDescent="0.25">
      <c r="A232" s="34">
        <v>8913352</v>
      </c>
      <c r="B232" s="34" t="s">
        <v>257</v>
      </c>
      <c r="C232" s="34">
        <v>8913352</v>
      </c>
      <c r="D232" s="34" t="s">
        <v>105</v>
      </c>
      <c r="F232" s="37">
        <v>807323.73105850129</v>
      </c>
      <c r="G232" s="35"/>
      <c r="H232" s="37">
        <v>814991.01304210001</v>
      </c>
      <c r="I232" s="37">
        <f t="shared" si="48"/>
        <v>7667.2819835987175</v>
      </c>
      <c r="J232" s="38">
        <f t="shared" si="49"/>
        <v>9.4078116947317169E-3</v>
      </c>
      <c r="K232" s="35"/>
      <c r="L232" s="37">
        <v>814991.01304210001</v>
      </c>
      <c r="M232" s="37">
        <f t="shared" si="50"/>
        <v>7667.2819835987175</v>
      </c>
      <c r="N232" s="38">
        <f t="shared" si="51"/>
        <v>9.4078116947317169E-3</v>
      </c>
      <c r="O232" s="35"/>
      <c r="P232" s="37">
        <v>810808.85925550002</v>
      </c>
      <c r="Q232" s="37">
        <f t="shared" si="52"/>
        <v>3485.1281969987322</v>
      </c>
      <c r="R232" s="38">
        <f t="shared" si="53"/>
        <v>4.2983351220395429E-3</v>
      </c>
      <c r="S232" s="35"/>
      <c r="T232" s="37">
        <v>810808.85925550002</v>
      </c>
      <c r="U232" s="37">
        <f t="shared" si="54"/>
        <v>3485.1281969987322</v>
      </c>
      <c r="V232" s="38">
        <f t="shared" si="55"/>
        <v>4.2983351220395429E-3</v>
      </c>
      <c r="W232" s="35"/>
      <c r="X232" s="37">
        <v>814293.98741100007</v>
      </c>
      <c r="Y232" s="37">
        <f t="shared" si="56"/>
        <v>6970.2563524987781</v>
      </c>
      <c r="Z232" s="38">
        <f t="shared" si="57"/>
        <v>8.5598769734998286E-3</v>
      </c>
      <c r="AA232" s="35"/>
      <c r="AB232" s="37">
        <v>814293.98741099995</v>
      </c>
      <c r="AC232" s="37">
        <f t="shared" si="58"/>
        <v>6970.2563524986617</v>
      </c>
      <c r="AD232" s="38">
        <f t="shared" si="59"/>
        <v>8.5598769734996864E-3</v>
      </c>
      <c r="AE232" s="35"/>
      <c r="AF232" s="37">
        <v>809066.29517775006</v>
      </c>
      <c r="AG232" s="37">
        <f t="shared" si="60"/>
        <v>1742.5641192487674</v>
      </c>
      <c r="AH232" s="38">
        <f t="shared" si="61"/>
        <v>2.1537964560319868E-3</v>
      </c>
      <c r="AI232" s="35"/>
      <c r="AJ232" s="37">
        <v>809066.29517774994</v>
      </c>
      <c r="AK232" s="37">
        <f t="shared" si="62"/>
        <v>1742.564119248651</v>
      </c>
      <c r="AL232" s="38">
        <f t="shared" si="63"/>
        <v>2.1537964560318433E-3</v>
      </c>
      <c r="AM232" s="35"/>
    </row>
    <row r="233" spans="1:39" x14ac:dyDescent="0.25">
      <c r="A233" s="34">
        <v>8913370</v>
      </c>
      <c r="B233" s="34" t="s">
        <v>285</v>
      </c>
      <c r="C233" s="34">
        <v>8913370</v>
      </c>
      <c r="D233" s="34" t="s">
        <v>105</v>
      </c>
      <c r="F233" s="37">
        <v>772672.23994250456</v>
      </c>
      <c r="G233" s="35"/>
      <c r="H233" s="37">
        <v>774328.17524975003</v>
      </c>
      <c r="I233" s="37">
        <f t="shared" si="48"/>
        <v>1655.9353072454687</v>
      </c>
      <c r="J233" s="38">
        <f t="shared" si="49"/>
        <v>2.138544560529994E-3</v>
      </c>
      <c r="K233" s="35"/>
      <c r="L233" s="37">
        <v>774328.17524975003</v>
      </c>
      <c r="M233" s="37">
        <f t="shared" si="50"/>
        <v>1655.9353072454687</v>
      </c>
      <c r="N233" s="38">
        <f t="shared" si="51"/>
        <v>2.138544560529994E-3</v>
      </c>
      <c r="O233" s="35"/>
      <c r="P233" s="37">
        <v>775984.11059950013</v>
      </c>
      <c r="Q233" s="37">
        <f t="shared" si="52"/>
        <v>3311.8706569955684</v>
      </c>
      <c r="R233" s="38">
        <f t="shared" si="53"/>
        <v>4.2679619489075938E-3</v>
      </c>
      <c r="S233" s="35"/>
      <c r="T233" s="37">
        <v>775984.11059950001</v>
      </c>
      <c r="U233" s="37">
        <f t="shared" si="54"/>
        <v>3311.870656995452</v>
      </c>
      <c r="V233" s="38">
        <f t="shared" si="55"/>
        <v>4.2679619489074446E-3</v>
      </c>
      <c r="W233" s="35"/>
      <c r="X233" s="37">
        <v>774328.17524975003</v>
      </c>
      <c r="Y233" s="37">
        <f t="shared" si="56"/>
        <v>1655.9353072454687</v>
      </c>
      <c r="Z233" s="38">
        <f t="shared" si="57"/>
        <v>2.138544560529994E-3</v>
      </c>
      <c r="AA233" s="35"/>
      <c r="AB233" s="37">
        <v>774328.17524975003</v>
      </c>
      <c r="AC233" s="37">
        <f t="shared" si="58"/>
        <v>1655.9353072454687</v>
      </c>
      <c r="AD233" s="38">
        <f t="shared" si="59"/>
        <v>2.138544560529994E-3</v>
      </c>
      <c r="AE233" s="35"/>
      <c r="AF233" s="37">
        <v>774328.17524975003</v>
      </c>
      <c r="AG233" s="37">
        <f t="shared" si="60"/>
        <v>1655.9353072454687</v>
      </c>
      <c r="AH233" s="38">
        <f t="shared" si="61"/>
        <v>2.138544560529994E-3</v>
      </c>
      <c r="AI233" s="35"/>
      <c r="AJ233" s="37">
        <v>774328.17524975003</v>
      </c>
      <c r="AK233" s="37">
        <f t="shared" si="62"/>
        <v>1655.9353072454687</v>
      </c>
      <c r="AL233" s="38">
        <f t="shared" si="63"/>
        <v>2.138544560529994E-3</v>
      </c>
      <c r="AM233" s="35"/>
    </row>
    <row r="234" spans="1:39" x14ac:dyDescent="0.25">
      <c r="A234" s="34">
        <v>8913390</v>
      </c>
      <c r="B234" s="34" t="s">
        <v>286</v>
      </c>
      <c r="C234" s="34">
        <v>8913390</v>
      </c>
      <c r="D234" s="34" t="s">
        <v>105</v>
      </c>
      <c r="F234" s="37">
        <v>505201.29917756887</v>
      </c>
      <c r="G234" s="35"/>
      <c r="H234" s="37">
        <v>506188.55719799991</v>
      </c>
      <c r="I234" s="37">
        <f t="shared" si="48"/>
        <v>987.25802043103613</v>
      </c>
      <c r="J234" s="38">
        <f t="shared" si="49"/>
        <v>1.9503760138237613E-3</v>
      </c>
      <c r="K234" s="35"/>
      <c r="L234" s="37">
        <v>506188.55719799991</v>
      </c>
      <c r="M234" s="37">
        <f t="shared" si="50"/>
        <v>987.25802043103613</v>
      </c>
      <c r="N234" s="38">
        <f t="shared" si="51"/>
        <v>1.9503760138237613E-3</v>
      </c>
      <c r="O234" s="35"/>
      <c r="P234" s="37">
        <v>507175.81519599992</v>
      </c>
      <c r="Q234" s="37">
        <f t="shared" si="52"/>
        <v>1974.5160184310516</v>
      </c>
      <c r="R234" s="38">
        <f t="shared" si="53"/>
        <v>3.893158859848222E-3</v>
      </c>
      <c r="S234" s="35"/>
      <c r="T234" s="37">
        <v>507175.81519599986</v>
      </c>
      <c r="U234" s="37">
        <f t="shared" si="54"/>
        <v>1974.5160184309934</v>
      </c>
      <c r="V234" s="38">
        <f t="shared" si="55"/>
        <v>3.8931588598481079E-3</v>
      </c>
      <c r="W234" s="35"/>
      <c r="X234" s="37">
        <v>506188.55719799991</v>
      </c>
      <c r="Y234" s="37">
        <f t="shared" si="56"/>
        <v>987.25802043103613</v>
      </c>
      <c r="Z234" s="38">
        <f t="shared" si="57"/>
        <v>1.9503760138237613E-3</v>
      </c>
      <c r="AA234" s="35"/>
      <c r="AB234" s="37">
        <v>506188.55719799991</v>
      </c>
      <c r="AC234" s="37">
        <f t="shared" si="58"/>
        <v>987.25802043103613</v>
      </c>
      <c r="AD234" s="38">
        <f t="shared" si="59"/>
        <v>1.9503760138237613E-3</v>
      </c>
      <c r="AE234" s="35"/>
      <c r="AF234" s="37">
        <v>506188.55719799991</v>
      </c>
      <c r="AG234" s="37">
        <f t="shared" si="60"/>
        <v>987.25802043103613</v>
      </c>
      <c r="AH234" s="38">
        <f t="shared" si="61"/>
        <v>1.9503760138237613E-3</v>
      </c>
      <c r="AI234" s="35"/>
      <c r="AJ234" s="37">
        <v>506188.55719799991</v>
      </c>
      <c r="AK234" s="37">
        <f t="shared" si="62"/>
        <v>987.25802043103613</v>
      </c>
      <c r="AL234" s="38">
        <f t="shared" si="63"/>
        <v>1.9503760138237613E-3</v>
      </c>
      <c r="AM234" s="35"/>
    </row>
    <row r="235" spans="1:39" x14ac:dyDescent="0.25">
      <c r="A235" s="34">
        <v>8913450</v>
      </c>
      <c r="B235" s="34" t="s">
        <v>287</v>
      </c>
      <c r="C235" s="34">
        <v>8913450</v>
      </c>
      <c r="D235" s="34" t="s">
        <v>105</v>
      </c>
      <c r="F235" s="37">
        <v>291598.38893261476</v>
      </c>
      <c r="G235" s="35"/>
      <c r="H235" s="37">
        <v>293592.69207789993</v>
      </c>
      <c r="I235" s="37">
        <f t="shared" si="48"/>
        <v>1994.3031452851719</v>
      </c>
      <c r="J235" s="38">
        <f t="shared" si="49"/>
        <v>6.7927547214152615E-3</v>
      </c>
      <c r="K235" s="35"/>
      <c r="L235" s="37">
        <v>293592.69207789993</v>
      </c>
      <c r="M235" s="37">
        <f t="shared" si="50"/>
        <v>1994.3031452851719</v>
      </c>
      <c r="N235" s="38">
        <f t="shared" si="51"/>
        <v>6.7927547214152615E-3</v>
      </c>
      <c r="O235" s="35"/>
      <c r="P235" s="37">
        <v>292504.89034449996</v>
      </c>
      <c r="Q235" s="37">
        <f t="shared" si="52"/>
        <v>906.50141188519774</v>
      </c>
      <c r="R235" s="38">
        <f t="shared" si="53"/>
        <v>3.0990983118865415E-3</v>
      </c>
      <c r="S235" s="35"/>
      <c r="T235" s="37">
        <v>292504.89034449996</v>
      </c>
      <c r="U235" s="37">
        <f t="shared" si="54"/>
        <v>906.50141188519774</v>
      </c>
      <c r="V235" s="38">
        <f t="shared" si="55"/>
        <v>3.0990983118865415E-3</v>
      </c>
      <c r="W235" s="35"/>
      <c r="X235" s="37">
        <v>293411.39178899996</v>
      </c>
      <c r="Y235" s="37">
        <f t="shared" si="56"/>
        <v>1813.0028563851956</v>
      </c>
      <c r="Z235" s="38">
        <f t="shared" si="57"/>
        <v>6.1790472596543727E-3</v>
      </c>
      <c r="AA235" s="35"/>
      <c r="AB235" s="37">
        <v>293411.39178899996</v>
      </c>
      <c r="AC235" s="37">
        <f t="shared" si="58"/>
        <v>1813.0028563851956</v>
      </c>
      <c r="AD235" s="38">
        <f t="shared" si="59"/>
        <v>6.1790472596543727E-3</v>
      </c>
      <c r="AE235" s="35"/>
      <c r="AF235" s="37">
        <v>292051.63962224993</v>
      </c>
      <c r="AG235" s="37">
        <f t="shared" si="60"/>
        <v>453.25068963516969</v>
      </c>
      <c r="AH235" s="38">
        <f t="shared" si="61"/>
        <v>1.5519539291798546E-3</v>
      </c>
      <c r="AI235" s="35"/>
      <c r="AJ235" s="37">
        <v>292051.63962224993</v>
      </c>
      <c r="AK235" s="37">
        <f t="shared" si="62"/>
        <v>453.25068963516969</v>
      </c>
      <c r="AL235" s="38">
        <f t="shared" si="63"/>
        <v>1.5519539291798546E-3</v>
      </c>
      <c r="AM235" s="35"/>
    </row>
    <row r="236" spans="1:39" x14ac:dyDescent="0.25">
      <c r="A236" s="34">
        <v>8913494</v>
      </c>
      <c r="B236" s="34" t="s">
        <v>288</v>
      </c>
      <c r="C236" s="34">
        <v>8913494</v>
      </c>
      <c r="D236" s="34" t="s">
        <v>105</v>
      </c>
      <c r="F236" s="37">
        <v>482530.63787569583</v>
      </c>
      <c r="G236" s="35"/>
      <c r="H236" s="37">
        <v>483461.21924474998</v>
      </c>
      <c r="I236" s="37">
        <f t="shared" si="48"/>
        <v>930.58136905415449</v>
      </c>
      <c r="J236" s="38">
        <f t="shared" si="49"/>
        <v>1.9248314694359219E-3</v>
      </c>
      <c r="K236" s="35"/>
      <c r="L236" s="37">
        <v>483461.21924474993</v>
      </c>
      <c r="M236" s="37">
        <f t="shared" si="50"/>
        <v>930.58136905409629</v>
      </c>
      <c r="N236" s="38">
        <f t="shared" si="51"/>
        <v>1.9248314694358018E-3</v>
      </c>
      <c r="O236" s="35"/>
      <c r="P236" s="37">
        <v>484391.8005895</v>
      </c>
      <c r="Q236" s="37">
        <f t="shared" si="52"/>
        <v>1861.1627138041658</v>
      </c>
      <c r="R236" s="38">
        <f t="shared" si="53"/>
        <v>3.8422671720271676E-3</v>
      </c>
      <c r="S236" s="35"/>
      <c r="T236" s="37">
        <v>484391.80058949994</v>
      </c>
      <c r="U236" s="37">
        <f t="shared" si="54"/>
        <v>1861.1627138041076</v>
      </c>
      <c r="V236" s="38">
        <f t="shared" si="55"/>
        <v>3.8422671720270479E-3</v>
      </c>
      <c r="W236" s="35"/>
      <c r="X236" s="37">
        <v>483461.21924474998</v>
      </c>
      <c r="Y236" s="37">
        <f t="shared" si="56"/>
        <v>930.58136905415449</v>
      </c>
      <c r="Z236" s="38">
        <f t="shared" si="57"/>
        <v>1.9248314694359219E-3</v>
      </c>
      <c r="AA236" s="35"/>
      <c r="AB236" s="37">
        <v>483461.21924474993</v>
      </c>
      <c r="AC236" s="37">
        <f t="shared" si="58"/>
        <v>930.58136905409629</v>
      </c>
      <c r="AD236" s="38">
        <f t="shared" si="59"/>
        <v>1.9248314694358018E-3</v>
      </c>
      <c r="AE236" s="35"/>
      <c r="AF236" s="37">
        <v>483461.21924474998</v>
      </c>
      <c r="AG236" s="37">
        <f t="shared" si="60"/>
        <v>930.58136905415449</v>
      </c>
      <c r="AH236" s="38">
        <f t="shared" si="61"/>
        <v>1.9248314694359219E-3</v>
      </c>
      <c r="AI236" s="35"/>
      <c r="AJ236" s="37">
        <v>483461.21924474993</v>
      </c>
      <c r="AK236" s="37">
        <f t="shared" si="62"/>
        <v>930.58136905409629</v>
      </c>
      <c r="AL236" s="38">
        <f t="shared" si="63"/>
        <v>1.9248314694358018E-3</v>
      </c>
      <c r="AM236" s="35"/>
    </row>
    <row r="237" spans="1:39" x14ac:dyDescent="0.25">
      <c r="A237" s="34">
        <v>8913496</v>
      </c>
      <c r="B237" s="34" t="s">
        <v>289</v>
      </c>
      <c r="C237" s="34">
        <v>8913496</v>
      </c>
      <c r="D237" s="34" t="s">
        <v>105</v>
      </c>
      <c r="F237" s="37">
        <v>804906.96685578779</v>
      </c>
      <c r="G237" s="35"/>
      <c r="H237" s="37">
        <v>806643.48906725005</v>
      </c>
      <c r="I237" s="37">
        <f t="shared" si="48"/>
        <v>1736.5222114622593</v>
      </c>
      <c r="J237" s="38">
        <f t="shared" si="49"/>
        <v>2.1527753400331297E-3</v>
      </c>
      <c r="K237" s="35"/>
      <c r="L237" s="37">
        <v>806643.48906724993</v>
      </c>
      <c r="M237" s="37">
        <f t="shared" si="50"/>
        <v>1736.5222114621429</v>
      </c>
      <c r="N237" s="38">
        <f t="shared" si="51"/>
        <v>2.1527753400329857E-3</v>
      </c>
      <c r="O237" s="35"/>
      <c r="P237" s="37">
        <v>808380.01123449998</v>
      </c>
      <c r="Q237" s="37">
        <f t="shared" si="52"/>
        <v>3473.0443787121912</v>
      </c>
      <c r="R237" s="38">
        <f t="shared" si="53"/>
        <v>4.296301653239059E-3</v>
      </c>
      <c r="S237" s="35"/>
      <c r="T237" s="37">
        <v>808380.01123449998</v>
      </c>
      <c r="U237" s="37">
        <f t="shared" si="54"/>
        <v>3473.0443787121912</v>
      </c>
      <c r="V237" s="38">
        <f t="shared" si="55"/>
        <v>4.296301653239059E-3</v>
      </c>
      <c r="W237" s="35"/>
      <c r="X237" s="37">
        <v>806643.48906725005</v>
      </c>
      <c r="Y237" s="37">
        <f t="shared" si="56"/>
        <v>1736.5222114622593</v>
      </c>
      <c r="Z237" s="38">
        <f t="shared" si="57"/>
        <v>2.1527753400331297E-3</v>
      </c>
      <c r="AA237" s="35"/>
      <c r="AB237" s="37">
        <v>806643.48906724993</v>
      </c>
      <c r="AC237" s="37">
        <f t="shared" si="58"/>
        <v>1736.5222114621429</v>
      </c>
      <c r="AD237" s="38">
        <f t="shared" si="59"/>
        <v>2.1527753400329857E-3</v>
      </c>
      <c r="AE237" s="35"/>
      <c r="AF237" s="37">
        <v>806643.48906725005</v>
      </c>
      <c r="AG237" s="37">
        <f t="shared" si="60"/>
        <v>1736.5222114622593</v>
      </c>
      <c r="AH237" s="38">
        <f t="shared" si="61"/>
        <v>2.1527753400331297E-3</v>
      </c>
      <c r="AI237" s="35"/>
      <c r="AJ237" s="37">
        <v>806643.48906724993</v>
      </c>
      <c r="AK237" s="37">
        <f t="shared" si="62"/>
        <v>1736.5222114621429</v>
      </c>
      <c r="AL237" s="38">
        <f t="shared" si="63"/>
        <v>2.1527753400329857E-3</v>
      </c>
      <c r="AM237" s="35"/>
    </row>
    <row r="238" spans="1:39" x14ac:dyDescent="0.25">
      <c r="A238" s="34">
        <v>8913511</v>
      </c>
      <c r="B238" s="34" t="s">
        <v>109</v>
      </c>
      <c r="C238" s="34">
        <v>8913511</v>
      </c>
      <c r="D238" s="34" t="s">
        <v>105</v>
      </c>
      <c r="F238" s="37">
        <v>586160.96960887965</v>
      </c>
      <c r="G238" s="35"/>
      <c r="H238" s="37">
        <v>587350.626774</v>
      </c>
      <c r="I238" s="37">
        <f t="shared" si="48"/>
        <v>1189.6571651203558</v>
      </c>
      <c r="J238" s="38">
        <f t="shared" si="49"/>
        <v>2.0254633448754463E-3</v>
      </c>
      <c r="K238" s="35"/>
      <c r="L238" s="37">
        <v>587350.62677400012</v>
      </c>
      <c r="M238" s="37">
        <f t="shared" si="50"/>
        <v>1189.6571651204722</v>
      </c>
      <c r="N238" s="38">
        <f t="shared" si="51"/>
        <v>2.025463344875644E-3</v>
      </c>
      <c r="O238" s="35"/>
      <c r="P238" s="37">
        <v>588540.28394800005</v>
      </c>
      <c r="Q238" s="37">
        <f t="shared" si="52"/>
        <v>2379.3143391204067</v>
      </c>
      <c r="R238" s="38">
        <f t="shared" si="53"/>
        <v>4.0427382865955673E-3</v>
      </c>
      <c r="S238" s="35"/>
      <c r="T238" s="37">
        <v>588540.28394800005</v>
      </c>
      <c r="U238" s="37">
        <f t="shared" si="54"/>
        <v>2379.3143391204067</v>
      </c>
      <c r="V238" s="38">
        <f t="shared" si="55"/>
        <v>4.0427382865955673E-3</v>
      </c>
      <c r="W238" s="35"/>
      <c r="X238" s="37">
        <v>587350.626774</v>
      </c>
      <c r="Y238" s="37">
        <f t="shared" si="56"/>
        <v>1189.6571651203558</v>
      </c>
      <c r="Z238" s="38">
        <f t="shared" si="57"/>
        <v>2.0254633448754463E-3</v>
      </c>
      <c r="AA238" s="35"/>
      <c r="AB238" s="37">
        <v>587350.62677400012</v>
      </c>
      <c r="AC238" s="37">
        <f t="shared" si="58"/>
        <v>1189.6571651204722</v>
      </c>
      <c r="AD238" s="38">
        <f t="shared" si="59"/>
        <v>2.025463344875644E-3</v>
      </c>
      <c r="AE238" s="35"/>
      <c r="AF238" s="37">
        <v>587350.626774</v>
      </c>
      <c r="AG238" s="37">
        <f t="shared" si="60"/>
        <v>1189.6571651203558</v>
      </c>
      <c r="AH238" s="38">
        <f t="shared" si="61"/>
        <v>2.0254633448754463E-3</v>
      </c>
      <c r="AI238" s="35"/>
      <c r="AJ238" s="37">
        <v>587350.62677400012</v>
      </c>
      <c r="AK238" s="37">
        <f t="shared" si="62"/>
        <v>1189.6571651204722</v>
      </c>
      <c r="AL238" s="38">
        <f t="shared" si="63"/>
        <v>2.025463344875644E-3</v>
      </c>
      <c r="AM238" s="35"/>
    </row>
    <row r="239" spans="1:39" x14ac:dyDescent="0.25">
      <c r="A239" s="34">
        <v>8913514</v>
      </c>
      <c r="B239" s="34" t="s">
        <v>290</v>
      </c>
      <c r="C239" s="34">
        <v>8913514</v>
      </c>
      <c r="D239" s="34" t="s">
        <v>105</v>
      </c>
      <c r="F239" s="37">
        <v>455577.16399161756</v>
      </c>
      <c r="G239" s="35"/>
      <c r="H239" s="37">
        <v>459210.30196568224</v>
      </c>
      <c r="I239" s="37">
        <f t="shared" si="48"/>
        <v>3633.1379740646807</v>
      </c>
      <c r="J239" s="38">
        <f t="shared" si="49"/>
        <v>7.9117083360559989E-3</v>
      </c>
      <c r="K239" s="35"/>
      <c r="L239" s="37">
        <v>459210.30196568224</v>
      </c>
      <c r="M239" s="37">
        <f t="shared" si="50"/>
        <v>3633.1379740646807</v>
      </c>
      <c r="N239" s="38">
        <f t="shared" si="51"/>
        <v>7.9117083360559989E-3</v>
      </c>
      <c r="O239" s="35"/>
      <c r="P239" s="37">
        <v>457228.59034803737</v>
      </c>
      <c r="Q239" s="37">
        <f t="shared" si="52"/>
        <v>1651.4263564198045</v>
      </c>
      <c r="R239" s="38">
        <f t="shared" si="53"/>
        <v>3.6118177893529296E-3</v>
      </c>
      <c r="S239" s="35"/>
      <c r="T239" s="37">
        <v>457228.59034803737</v>
      </c>
      <c r="U239" s="37">
        <f t="shared" si="54"/>
        <v>1651.4263564198045</v>
      </c>
      <c r="V239" s="38">
        <f t="shared" si="55"/>
        <v>3.6118177893529296E-3</v>
      </c>
      <c r="W239" s="35"/>
      <c r="X239" s="37">
        <v>458880.01669607474</v>
      </c>
      <c r="Y239" s="37">
        <f t="shared" si="56"/>
        <v>3302.852704457182</v>
      </c>
      <c r="Z239" s="38">
        <f t="shared" si="57"/>
        <v>7.1976389999234289E-3</v>
      </c>
      <c r="AA239" s="35"/>
      <c r="AB239" s="37">
        <v>458880.01669607474</v>
      </c>
      <c r="AC239" s="37">
        <f t="shared" si="58"/>
        <v>3302.852704457182</v>
      </c>
      <c r="AD239" s="38">
        <f t="shared" si="59"/>
        <v>7.1976389999234289E-3</v>
      </c>
      <c r="AE239" s="35"/>
      <c r="AF239" s="37">
        <v>456402.87717401871</v>
      </c>
      <c r="AG239" s="37">
        <f t="shared" si="60"/>
        <v>825.71318240114488</v>
      </c>
      <c r="AH239" s="38">
        <f t="shared" si="61"/>
        <v>1.8091761110574998E-3</v>
      </c>
      <c r="AI239" s="35"/>
      <c r="AJ239" s="37">
        <v>456402.87717401871</v>
      </c>
      <c r="AK239" s="37">
        <f t="shared" si="62"/>
        <v>825.71318240114488</v>
      </c>
      <c r="AL239" s="38">
        <f t="shared" si="63"/>
        <v>1.8091761110574998E-3</v>
      </c>
      <c r="AM239" s="35"/>
    </row>
    <row r="240" spans="1:39" x14ac:dyDescent="0.25">
      <c r="A240" s="34">
        <v>8913530</v>
      </c>
      <c r="B240" s="34" t="s">
        <v>291</v>
      </c>
      <c r="C240" s="34">
        <v>8913530</v>
      </c>
      <c r="D240" s="34" t="s">
        <v>105</v>
      </c>
      <c r="F240" s="37">
        <v>461036.88835390273</v>
      </c>
      <c r="G240" s="35"/>
      <c r="H240" s="37">
        <v>461913.7353709999</v>
      </c>
      <c r="I240" s="37">
        <f t="shared" si="48"/>
        <v>876.84701709717046</v>
      </c>
      <c r="J240" s="38">
        <f t="shared" si="49"/>
        <v>1.8982917154279997E-3</v>
      </c>
      <c r="K240" s="35"/>
      <c r="L240" s="37">
        <v>461913.7353709999</v>
      </c>
      <c r="M240" s="37">
        <f t="shared" si="50"/>
        <v>876.84701709717046</v>
      </c>
      <c r="N240" s="38">
        <f t="shared" si="51"/>
        <v>1.8982917154279997E-3</v>
      </c>
      <c r="O240" s="35"/>
      <c r="P240" s="37">
        <v>462790.58234199992</v>
      </c>
      <c r="Q240" s="37">
        <f t="shared" si="52"/>
        <v>1753.6939880971913</v>
      </c>
      <c r="R240" s="38">
        <f t="shared" si="53"/>
        <v>3.7893899638632238E-3</v>
      </c>
      <c r="S240" s="35"/>
      <c r="T240" s="37">
        <v>462790.58234199992</v>
      </c>
      <c r="U240" s="37">
        <f t="shared" si="54"/>
        <v>1753.6939880971913</v>
      </c>
      <c r="V240" s="38">
        <f t="shared" si="55"/>
        <v>3.7893899638632238E-3</v>
      </c>
      <c r="W240" s="35"/>
      <c r="X240" s="37">
        <v>461913.7353709999</v>
      </c>
      <c r="Y240" s="37">
        <f t="shared" si="56"/>
        <v>876.84701709717046</v>
      </c>
      <c r="Z240" s="38">
        <f t="shared" si="57"/>
        <v>1.8982917154279997E-3</v>
      </c>
      <c r="AA240" s="35"/>
      <c r="AB240" s="37">
        <v>461913.7353709999</v>
      </c>
      <c r="AC240" s="37">
        <f t="shared" si="58"/>
        <v>876.84701709717046</v>
      </c>
      <c r="AD240" s="38">
        <f t="shared" si="59"/>
        <v>1.8982917154279997E-3</v>
      </c>
      <c r="AE240" s="35"/>
      <c r="AF240" s="37">
        <v>461913.7353709999</v>
      </c>
      <c r="AG240" s="37">
        <f t="shared" si="60"/>
        <v>876.84701709717046</v>
      </c>
      <c r="AH240" s="38">
        <f t="shared" si="61"/>
        <v>1.8982917154279997E-3</v>
      </c>
      <c r="AI240" s="35"/>
      <c r="AJ240" s="37">
        <v>461913.7353709999</v>
      </c>
      <c r="AK240" s="37">
        <f t="shared" si="62"/>
        <v>876.84701709717046</v>
      </c>
      <c r="AL240" s="38">
        <f t="shared" si="63"/>
        <v>1.8982917154279997E-3</v>
      </c>
      <c r="AM240" s="35"/>
    </row>
    <row r="241" spans="1:39" x14ac:dyDescent="0.25">
      <c r="A241" s="34">
        <v>8913534</v>
      </c>
      <c r="B241" s="34" t="s">
        <v>292</v>
      </c>
      <c r="C241" s="34">
        <v>8913534</v>
      </c>
      <c r="D241" s="34" t="s">
        <v>105</v>
      </c>
      <c r="F241" s="37">
        <v>403116.00329617492</v>
      </c>
      <c r="G241" s="35"/>
      <c r="H241" s="37">
        <v>403848.04805824999</v>
      </c>
      <c r="I241" s="37">
        <f t="shared" si="48"/>
        <v>732.04476207506377</v>
      </c>
      <c r="J241" s="38">
        <f t="shared" si="49"/>
        <v>1.8126737657760711E-3</v>
      </c>
      <c r="K241" s="35"/>
      <c r="L241" s="37">
        <v>403848.04805824999</v>
      </c>
      <c r="M241" s="37">
        <f t="shared" si="50"/>
        <v>732.04476207506377</v>
      </c>
      <c r="N241" s="38">
        <f t="shared" si="51"/>
        <v>1.8126737657760711E-3</v>
      </c>
      <c r="O241" s="35"/>
      <c r="P241" s="37">
        <v>404580.09281649999</v>
      </c>
      <c r="Q241" s="37">
        <f t="shared" si="52"/>
        <v>1464.0895203250693</v>
      </c>
      <c r="R241" s="38">
        <f t="shared" si="53"/>
        <v>3.6187878403328086E-3</v>
      </c>
      <c r="S241" s="35"/>
      <c r="T241" s="37">
        <v>404580.09281649999</v>
      </c>
      <c r="U241" s="37">
        <f t="shared" si="54"/>
        <v>1464.0895203250693</v>
      </c>
      <c r="V241" s="38">
        <f t="shared" si="55"/>
        <v>3.6187878403328086E-3</v>
      </c>
      <c r="W241" s="35"/>
      <c r="X241" s="37">
        <v>403848.04805824999</v>
      </c>
      <c r="Y241" s="37">
        <f t="shared" si="56"/>
        <v>732.04476207506377</v>
      </c>
      <c r="Z241" s="38">
        <f t="shared" si="57"/>
        <v>1.8126737657760711E-3</v>
      </c>
      <c r="AA241" s="35"/>
      <c r="AB241" s="37">
        <v>403848.04805824999</v>
      </c>
      <c r="AC241" s="37">
        <f t="shared" si="58"/>
        <v>732.04476207506377</v>
      </c>
      <c r="AD241" s="38">
        <f t="shared" si="59"/>
        <v>1.8126737657760711E-3</v>
      </c>
      <c r="AE241" s="35"/>
      <c r="AF241" s="37">
        <v>403848.04805824999</v>
      </c>
      <c r="AG241" s="37">
        <f t="shared" si="60"/>
        <v>732.04476207506377</v>
      </c>
      <c r="AH241" s="38">
        <f t="shared" si="61"/>
        <v>1.8126737657760711E-3</v>
      </c>
      <c r="AI241" s="35"/>
      <c r="AJ241" s="37">
        <v>403848.04805824999</v>
      </c>
      <c r="AK241" s="37">
        <f t="shared" si="62"/>
        <v>732.04476207506377</v>
      </c>
      <c r="AL241" s="38">
        <f t="shared" si="63"/>
        <v>1.8126737657760711E-3</v>
      </c>
      <c r="AM241" s="35"/>
    </row>
    <row r="242" spans="1:39" x14ac:dyDescent="0.25">
      <c r="A242" s="34">
        <v>8913539</v>
      </c>
      <c r="B242" s="34" t="s">
        <v>293</v>
      </c>
      <c r="C242" s="34">
        <v>8913539</v>
      </c>
      <c r="D242" s="34" t="s">
        <v>105</v>
      </c>
      <c r="F242" s="37">
        <v>441018.61445402011</v>
      </c>
      <c r="G242" s="35"/>
      <c r="H242" s="37">
        <v>441845.41578625003</v>
      </c>
      <c r="I242" s="37">
        <f t="shared" si="48"/>
        <v>826.80133222992299</v>
      </c>
      <c r="J242" s="38">
        <f t="shared" si="49"/>
        <v>1.8712456951910567E-3</v>
      </c>
      <c r="K242" s="35"/>
      <c r="L242" s="37">
        <v>441845.41578625003</v>
      </c>
      <c r="M242" s="37">
        <f t="shared" si="50"/>
        <v>826.80133222992299</v>
      </c>
      <c r="N242" s="38">
        <f t="shared" si="51"/>
        <v>1.8712456951910567E-3</v>
      </c>
      <c r="O242" s="35"/>
      <c r="P242" s="37">
        <v>442672.21707249997</v>
      </c>
      <c r="Q242" s="37">
        <f t="shared" si="52"/>
        <v>1653.6026184798684</v>
      </c>
      <c r="R242" s="38">
        <f t="shared" si="53"/>
        <v>3.7355012460812392E-3</v>
      </c>
      <c r="S242" s="35"/>
      <c r="T242" s="37">
        <v>442672.21707250003</v>
      </c>
      <c r="U242" s="37">
        <f t="shared" si="54"/>
        <v>1653.6026184799266</v>
      </c>
      <c r="V242" s="38">
        <f t="shared" si="55"/>
        <v>3.7355012460813701E-3</v>
      </c>
      <c r="W242" s="35"/>
      <c r="X242" s="37">
        <v>441845.41578625003</v>
      </c>
      <c r="Y242" s="37">
        <f t="shared" si="56"/>
        <v>826.80133222992299</v>
      </c>
      <c r="Z242" s="38">
        <f t="shared" si="57"/>
        <v>1.8712456951910567E-3</v>
      </c>
      <c r="AA242" s="35"/>
      <c r="AB242" s="37">
        <v>441845.41578625003</v>
      </c>
      <c r="AC242" s="37">
        <f t="shared" si="58"/>
        <v>826.80133222992299</v>
      </c>
      <c r="AD242" s="38">
        <f t="shared" si="59"/>
        <v>1.8712456951910567E-3</v>
      </c>
      <c r="AE242" s="35"/>
      <c r="AF242" s="37">
        <v>441845.41578625003</v>
      </c>
      <c r="AG242" s="37">
        <f t="shared" si="60"/>
        <v>826.80133222992299</v>
      </c>
      <c r="AH242" s="38">
        <f t="shared" si="61"/>
        <v>1.8712456951910567E-3</v>
      </c>
      <c r="AI242" s="35"/>
      <c r="AJ242" s="37">
        <v>441845.41578625003</v>
      </c>
      <c r="AK242" s="37">
        <f t="shared" si="62"/>
        <v>826.80133222992299</v>
      </c>
      <c r="AL242" s="38">
        <f t="shared" si="63"/>
        <v>1.8712456951910567E-3</v>
      </c>
      <c r="AM242" s="35"/>
    </row>
    <row r="243" spans="1:39" x14ac:dyDescent="0.25">
      <c r="A243" s="34">
        <v>8913546</v>
      </c>
      <c r="B243" s="34" t="s">
        <v>294</v>
      </c>
      <c r="C243" s="34">
        <v>8913546</v>
      </c>
      <c r="D243" s="34" t="s">
        <v>105</v>
      </c>
      <c r="F243" s="37">
        <v>442833.62716490607</v>
      </c>
      <c r="G243" s="35"/>
      <c r="H243" s="37">
        <v>443664.96601799998</v>
      </c>
      <c r="I243" s="37">
        <f t="shared" si="48"/>
        <v>831.33885309391189</v>
      </c>
      <c r="J243" s="38">
        <f t="shared" si="49"/>
        <v>1.8737987372664975E-3</v>
      </c>
      <c r="K243" s="35"/>
      <c r="L243" s="37">
        <v>443664.96601799998</v>
      </c>
      <c r="M243" s="37">
        <f t="shared" si="50"/>
        <v>831.33885309391189</v>
      </c>
      <c r="N243" s="38">
        <f t="shared" si="51"/>
        <v>1.8737987372664975E-3</v>
      </c>
      <c r="O243" s="35"/>
      <c r="P243" s="37">
        <v>444496.30483599997</v>
      </c>
      <c r="Q243" s="37">
        <f t="shared" si="52"/>
        <v>1662.6776710939012</v>
      </c>
      <c r="R243" s="38">
        <f t="shared" si="53"/>
        <v>3.7405882861216537E-3</v>
      </c>
      <c r="S243" s="35"/>
      <c r="T243" s="37">
        <v>444496.30483599997</v>
      </c>
      <c r="U243" s="37">
        <f t="shared" si="54"/>
        <v>1662.6776710939012</v>
      </c>
      <c r="V243" s="38">
        <f t="shared" si="55"/>
        <v>3.7405882861216537E-3</v>
      </c>
      <c r="W243" s="35"/>
      <c r="X243" s="37">
        <v>443664.96601799998</v>
      </c>
      <c r="Y243" s="37">
        <f t="shared" si="56"/>
        <v>831.33885309391189</v>
      </c>
      <c r="Z243" s="38">
        <f t="shared" si="57"/>
        <v>1.8737987372664975E-3</v>
      </c>
      <c r="AA243" s="35"/>
      <c r="AB243" s="37">
        <v>443664.96601799998</v>
      </c>
      <c r="AC243" s="37">
        <f t="shared" si="58"/>
        <v>831.33885309391189</v>
      </c>
      <c r="AD243" s="38">
        <f t="shared" si="59"/>
        <v>1.8737987372664975E-3</v>
      </c>
      <c r="AE243" s="35"/>
      <c r="AF243" s="37">
        <v>443664.96601799998</v>
      </c>
      <c r="AG243" s="37">
        <f t="shared" si="60"/>
        <v>831.33885309391189</v>
      </c>
      <c r="AH243" s="38">
        <f t="shared" si="61"/>
        <v>1.8737987372664975E-3</v>
      </c>
      <c r="AI243" s="35"/>
      <c r="AJ243" s="37">
        <v>443664.96601799998</v>
      </c>
      <c r="AK243" s="37">
        <f t="shared" si="62"/>
        <v>831.33885309391189</v>
      </c>
      <c r="AL243" s="38">
        <f t="shared" si="63"/>
        <v>1.8737987372664975E-3</v>
      </c>
      <c r="AM243" s="35"/>
    </row>
    <row r="244" spans="1:39" x14ac:dyDescent="0.25">
      <c r="A244" s="34">
        <v>8913548</v>
      </c>
      <c r="B244" s="34" t="s">
        <v>295</v>
      </c>
      <c r="C244" s="34">
        <v>8913548</v>
      </c>
      <c r="D244" s="34" t="s">
        <v>105</v>
      </c>
      <c r="F244" s="37">
        <v>378382.06411033642</v>
      </c>
      <c r="G244" s="35"/>
      <c r="H244" s="37">
        <v>381088.74421444576</v>
      </c>
      <c r="I244" s="37">
        <f t="shared" si="48"/>
        <v>2706.6801041093422</v>
      </c>
      <c r="J244" s="38">
        <f t="shared" si="49"/>
        <v>7.102492910644043E-3</v>
      </c>
      <c r="K244" s="35"/>
      <c r="L244" s="37">
        <v>381088.74421444576</v>
      </c>
      <c r="M244" s="37">
        <f t="shared" si="50"/>
        <v>2706.6801041093422</v>
      </c>
      <c r="N244" s="38">
        <f t="shared" si="51"/>
        <v>7.102492910644043E-3</v>
      </c>
      <c r="O244" s="35"/>
      <c r="P244" s="37">
        <v>379612.37324292987</v>
      </c>
      <c r="Q244" s="37">
        <f t="shared" si="52"/>
        <v>1230.3091325934511</v>
      </c>
      <c r="R244" s="38">
        <f t="shared" si="53"/>
        <v>3.2409616211485411E-3</v>
      </c>
      <c r="S244" s="35"/>
      <c r="T244" s="37">
        <v>379612.37324292987</v>
      </c>
      <c r="U244" s="37">
        <f t="shared" si="54"/>
        <v>1230.3091325934511</v>
      </c>
      <c r="V244" s="38">
        <f t="shared" si="55"/>
        <v>3.2409616211485411E-3</v>
      </c>
      <c r="W244" s="35"/>
      <c r="X244" s="37">
        <v>380842.68238585978</v>
      </c>
      <c r="Y244" s="37">
        <f t="shared" si="56"/>
        <v>2460.6182755233604</v>
      </c>
      <c r="Z244" s="38">
        <f t="shared" si="57"/>
        <v>6.4609834698893514E-3</v>
      </c>
      <c r="AA244" s="35"/>
      <c r="AB244" s="37">
        <v>380842.68238585978</v>
      </c>
      <c r="AC244" s="37">
        <f t="shared" si="58"/>
        <v>2460.6182755233604</v>
      </c>
      <c r="AD244" s="38">
        <f t="shared" si="59"/>
        <v>6.4609834698893514E-3</v>
      </c>
      <c r="AE244" s="35"/>
      <c r="AF244" s="37">
        <v>378997.21867146494</v>
      </c>
      <c r="AG244" s="37">
        <f t="shared" si="60"/>
        <v>615.15456112852553</v>
      </c>
      <c r="AH244" s="38">
        <f t="shared" si="61"/>
        <v>1.6231110172388215E-3</v>
      </c>
      <c r="AI244" s="35"/>
      <c r="AJ244" s="37">
        <v>378997.21867146494</v>
      </c>
      <c r="AK244" s="37">
        <f t="shared" si="62"/>
        <v>615.15456112852553</v>
      </c>
      <c r="AL244" s="38">
        <f t="shared" si="63"/>
        <v>1.6231110172388215E-3</v>
      </c>
      <c r="AM244" s="35"/>
    </row>
    <row r="245" spans="1:39" x14ac:dyDescent="0.25">
      <c r="A245" s="34">
        <v>8913550</v>
      </c>
      <c r="B245" s="34" t="s">
        <v>319</v>
      </c>
      <c r="C245" s="34">
        <v>8913550</v>
      </c>
      <c r="D245" s="34" t="s">
        <v>105</v>
      </c>
      <c r="F245" s="37">
        <v>381002.48326527508</v>
      </c>
      <c r="G245" s="35"/>
      <c r="H245" s="37">
        <v>381679.24425824994</v>
      </c>
      <c r="I245" s="37">
        <f t="shared" si="48"/>
        <v>676.7609929748578</v>
      </c>
      <c r="J245" s="38">
        <f t="shared" si="49"/>
        <v>1.773114475454555E-3</v>
      </c>
      <c r="K245" s="35"/>
      <c r="L245" s="37">
        <v>381679.24425824994</v>
      </c>
      <c r="M245" s="37">
        <f t="shared" si="50"/>
        <v>676.7609929748578</v>
      </c>
      <c r="N245" s="38">
        <f t="shared" si="51"/>
        <v>1.773114475454555E-3</v>
      </c>
      <c r="O245" s="35"/>
      <c r="P245" s="37">
        <v>382356.00521649991</v>
      </c>
      <c r="Q245" s="37">
        <f t="shared" si="52"/>
        <v>1353.5219512248295</v>
      </c>
      <c r="R245" s="38">
        <f t="shared" si="53"/>
        <v>3.539952119905715E-3</v>
      </c>
      <c r="S245" s="35"/>
      <c r="T245" s="37">
        <v>382356.00521649997</v>
      </c>
      <c r="U245" s="37">
        <f t="shared" si="54"/>
        <v>1353.5219512248877</v>
      </c>
      <c r="V245" s="38">
        <f t="shared" si="55"/>
        <v>3.5399521199058668E-3</v>
      </c>
      <c r="W245" s="35"/>
      <c r="X245" s="37">
        <v>381679.24425824994</v>
      </c>
      <c r="Y245" s="37">
        <f t="shared" si="56"/>
        <v>676.7609929748578</v>
      </c>
      <c r="Z245" s="38">
        <f t="shared" si="57"/>
        <v>1.773114475454555E-3</v>
      </c>
      <c r="AA245" s="35"/>
      <c r="AB245" s="37">
        <v>381679.24425824994</v>
      </c>
      <c r="AC245" s="37">
        <f t="shared" si="58"/>
        <v>676.7609929748578</v>
      </c>
      <c r="AD245" s="38">
        <f t="shared" si="59"/>
        <v>1.773114475454555E-3</v>
      </c>
      <c r="AE245" s="35"/>
      <c r="AF245" s="37">
        <v>381679.24425824994</v>
      </c>
      <c r="AG245" s="37">
        <f t="shared" si="60"/>
        <v>676.7609929748578</v>
      </c>
      <c r="AH245" s="38">
        <f t="shared" si="61"/>
        <v>1.773114475454555E-3</v>
      </c>
      <c r="AI245" s="35"/>
      <c r="AJ245" s="37">
        <v>381679.24425824994</v>
      </c>
      <c r="AK245" s="37">
        <f t="shared" si="62"/>
        <v>676.7609929748578</v>
      </c>
      <c r="AL245" s="38">
        <f t="shared" si="63"/>
        <v>1.773114475454555E-3</v>
      </c>
      <c r="AM245" s="35"/>
    </row>
    <row r="246" spans="1:39" x14ac:dyDescent="0.25">
      <c r="A246" s="34">
        <v>8913552</v>
      </c>
      <c r="B246" s="34" t="s">
        <v>123</v>
      </c>
      <c r="C246" s="34">
        <v>8913552</v>
      </c>
      <c r="D246" s="34" t="s">
        <v>105</v>
      </c>
      <c r="F246" s="37">
        <v>759804.69292182801</v>
      </c>
      <c r="G246" s="35"/>
      <c r="H246" s="37">
        <v>766949.26542189997</v>
      </c>
      <c r="I246" s="37">
        <f t="shared" si="48"/>
        <v>7144.572500071954</v>
      </c>
      <c r="J246" s="38">
        <f t="shared" si="49"/>
        <v>9.315573822398426E-3</v>
      </c>
      <c r="K246" s="35"/>
      <c r="L246" s="37">
        <v>766949.26542189997</v>
      </c>
      <c r="M246" s="37">
        <f t="shared" si="50"/>
        <v>7144.572500071954</v>
      </c>
      <c r="N246" s="38">
        <f t="shared" si="51"/>
        <v>9.315573822398426E-3</v>
      </c>
      <c r="O246" s="35"/>
      <c r="P246" s="37">
        <v>763052.22586449992</v>
      </c>
      <c r="Q246" s="37">
        <f t="shared" si="52"/>
        <v>3247.5329426719109</v>
      </c>
      <c r="R246" s="38">
        <f t="shared" si="53"/>
        <v>4.2559772877834396E-3</v>
      </c>
      <c r="S246" s="35"/>
      <c r="T246" s="37">
        <v>763052.22586449992</v>
      </c>
      <c r="U246" s="37">
        <f t="shared" si="54"/>
        <v>3247.5329426719109</v>
      </c>
      <c r="V246" s="38">
        <f t="shared" si="55"/>
        <v>4.2559772877834396E-3</v>
      </c>
      <c r="W246" s="35"/>
      <c r="X246" s="37">
        <v>766299.75882899994</v>
      </c>
      <c r="Y246" s="37">
        <f t="shared" si="56"/>
        <v>6495.0659071719274</v>
      </c>
      <c r="Z246" s="38">
        <f t="shared" si="57"/>
        <v>8.4758814450068276E-3</v>
      </c>
      <c r="AA246" s="35"/>
      <c r="AB246" s="37">
        <v>766299.75882899994</v>
      </c>
      <c r="AC246" s="37">
        <f t="shared" si="58"/>
        <v>6495.0659071719274</v>
      </c>
      <c r="AD246" s="38">
        <f t="shared" si="59"/>
        <v>8.4758814450068276E-3</v>
      </c>
      <c r="AE246" s="35"/>
      <c r="AF246" s="37">
        <v>761428.45938224997</v>
      </c>
      <c r="AG246" s="37">
        <f t="shared" si="60"/>
        <v>1623.7664604219608</v>
      </c>
      <c r="AH246" s="38">
        <f t="shared" si="61"/>
        <v>2.1325266220536716E-3</v>
      </c>
      <c r="AI246" s="35"/>
      <c r="AJ246" s="37">
        <v>761428.45938224986</v>
      </c>
      <c r="AK246" s="37">
        <f t="shared" si="62"/>
        <v>1623.7664604218444</v>
      </c>
      <c r="AL246" s="38">
        <f t="shared" si="63"/>
        <v>2.132526622053519E-3</v>
      </c>
      <c r="AM246" s="35"/>
    </row>
    <row r="247" spans="1:39" x14ac:dyDescent="0.25">
      <c r="A247" s="34">
        <v>8913566</v>
      </c>
      <c r="B247" s="34" t="s">
        <v>296</v>
      </c>
      <c r="C247" s="34">
        <v>8913566</v>
      </c>
      <c r="D247" s="34" t="s">
        <v>105</v>
      </c>
      <c r="F247" s="37">
        <v>750977.22432561219</v>
      </c>
      <c r="G247" s="35"/>
      <c r="H247" s="37">
        <v>752578.92211074999</v>
      </c>
      <c r="I247" s="37">
        <f t="shared" si="48"/>
        <v>1601.6977851378033</v>
      </c>
      <c r="J247" s="38">
        <f t="shared" si="49"/>
        <v>2.1282788264193457E-3</v>
      </c>
      <c r="K247" s="35"/>
      <c r="L247" s="37">
        <v>752578.92211074999</v>
      </c>
      <c r="M247" s="37">
        <f t="shared" si="50"/>
        <v>1601.6977851378033</v>
      </c>
      <c r="N247" s="38">
        <f t="shared" si="51"/>
        <v>2.1282788264193457E-3</v>
      </c>
      <c r="O247" s="35"/>
      <c r="P247" s="37">
        <v>754180.61992149998</v>
      </c>
      <c r="Q247" s="37">
        <f t="shared" si="52"/>
        <v>3203.3955958877923</v>
      </c>
      <c r="R247" s="38">
        <f t="shared" si="53"/>
        <v>4.2475177845609753E-3</v>
      </c>
      <c r="S247" s="35"/>
      <c r="T247" s="37">
        <v>754180.61992149998</v>
      </c>
      <c r="U247" s="37">
        <f t="shared" si="54"/>
        <v>3203.3955958877923</v>
      </c>
      <c r="V247" s="38">
        <f t="shared" si="55"/>
        <v>4.2475177845609753E-3</v>
      </c>
      <c r="W247" s="35"/>
      <c r="X247" s="37">
        <v>752578.92211074999</v>
      </c>
      <c r="Y247" s="37">
        <f t="shared" si="56"/>
        <v>1601.6977851378033</v>
      </c>
      <c r="Z247" s="38">
        <f t="shared" si="57"/>
        <v>2.1282788264193457E-3</v>
      </c>
      <c r="AA247" s="35"/>
      <c r="AB247" s="37">
        <v>752578.92211074999</v>
      </c>
      <c r="AC247" s="37">
        <f t="shared" si="58"/>
        <v>1601.6977851378033</v>
      </c>
      <c r="AD247" s="38">
        <f t="shared" si="59"/>
        <v>2.1282788264193457E-3</v>
      </c>
      <c r="AE247" s="35"/>
      <c r="AF247" s="37">
        <v>752578.92211074999</v>
      </c>
      <c r="AG247" s="37">
        <f t="shared" si="60"/>
        <v>1601.6977851378033</v>
      </c>
      <c r="AH247" s="38">
        <f t="shared" si="61"/>
        <v>2.1282788264193457E-3</v>
      </c>
      <c r="AI247" s="35"/>
      <c r="AJ247" s="37">
        <v>752578.92211074999</v>
      </c>
      <c r="AK247" s="37">
        <f t="shared" si="62"/>
        <v>1601.6977851378033</v>
      </c>
      <c r="AL247" s="38">
        <f t="shared" si="63"/>
        <v>2.1282788264193457E-3</v>
      </c>
      <c r="AM247" s="35"/>
    </row>
    <row r="248" spans="1:39" x14ac:dyDescent="0.25">
      <c r="A248" s="34">
        <v>8913568</v>
      </c>
      <c r="B248" s="34" t="s">
        <v>297</v>
      </c>
      <c r="C248" s="34">
        <v>8913568</v>
      </c>
      <c r="D248" s="34" t="s">
        <v>105</v>
      </c>
      <c r="F248" s="37">
        <v>493105.11338501418</v>
      </c>
      <c r="G248" s="35"/>
      <c r="H248" s="37">
        <v>495396.36022400064</v>
      </c>
      <c r="I248" s="37">
        <f t="shared" si="48"/>
        <v>2291.2468389864662</v>
      </c>
      <c r="J248" s="38">
        <f t="shared" si="49"/>
        <v>4.6250780646641121E-3</v>
      </c>
      <c r="K248" s="35"/>
      <c r="L248" s="37">
        <v>494379.51300578285</v>
      </c>
      <c r="M248" s="37">
        <f t="shared" si="50"/>
        <v>1274.3996207686723</v>
      </c>
      <c r="N248" s="38">
        <f t="shared" si="51"/>
        <v>2.5777759539840914E-3</v>
      </c>
      <c r="O248" s="35"/>
      <c r="P248" s="37">
        <v>495019.14846700005</v>
      </c>
      <c r="Q248" s="37">
        <f t="shared" si="52"/>
        <v>1914.0350819858722</v>
      </c>
      <c r="R248" s="38">
        <f t="shared" si="53"/>
        <v>3.8665879651592293E-3</v>
      </c>
      <c r="S248" s="35"/>
      <c r="T248" s="37">
        <v>495019.14846700005</v>
      </c>
      <c r="U248" s="37">
        <f t="shared" si="54"/>
        <v>1914.0350819858722</v>
      </c>
      <c r="V248" s="38">
        <f t="shared" si="55"/>
        <v>3.8665879651592293E-3</v>
      </c>
      <c r="W248" s="35"/>
      <c r="X248" s="37">
        <v>495396.36022400064</v>
      </c>
      <c r="Y248" s="37">
        <f t="shared" si="56"/>
        <v>2291.2468389864662</v>
      </c>
      <c r="Z248" s="38">
        <f t="shared" si="57"/>
        <v>4.6250780646641121E-3</v>
      </c>
      <c r="AA248" s="35"/>
      <c r="AB248" s="37">
        <v>494379.51300578285</v>
      </c>
      <c r="AC248" s="37">
        <f t="shared" si="58"/>
        <v>1274.3996207686723</v>
      </c>
      <c r="AD248" s="38">
        <f t="shared" si="59"/>
        <v>2.5777759539840914E-3</v>
      </c>
      <c r="AE248" s="35"/>
      <c r="AF248" s="37">
        <v>494062.13093350001</v>
      </c>
      <c r="AG248" s="37">
        <f t="shared" si="60"/>
        <v>957.01754848583369</v>
      </c>
      <c r="AH248" s="38">
        <f t="shared" si="61"/>
        <v>1.9370388632652495E-3</v>
      </c>
      <c r="AI248" s="35"/>
      <c r="AJ248" s="37">
        <v>494062.13093350001</v>
      </c>
      <c r="AK248" s="37">
        <f t="shared" si="62"/>
        <v>957.01754848583369</v>
      </c>
      <c r="AL248" s="38">
        <f t="shared" si="63"/>
        <v>1.9370388632652495E-3</v>
      </c>
      <c r="AM248" s="35"/>
    </row>
    <row r="249" spans="1:39" x14ac:dyDescent="0.25">
      <c r="A249" s="34">
        <v>8913586</v>
      </c>
      <c r="B249" s="34" t="s">
        <v>298</v>
      </c>
      <c r="C249" s="34">
        <v>8913586</v>
      </c>
      <c r="D249" s="34" t="s">
        <v>105</v>
      </c>
      <c r="F249" s="37">
        <v>392226.53032949008</v>
      </c>
      <c r="G249" s="35"/>
      <c r="H249" s="37">
        <v>392931.35137575003</v>
      </c>
      <c r="I249" s="37">
        <f t="shared" si="48"/>
        <v>704.82104625995271</v>
      </c>
      <c r="J249" s="38">
        <f t="shared" si="49"/>
        <v>1.7937511063757054E-3</v>
      </c>
      <c r="K249" s="35"/>
      <c r="L249" s="37">
        <v>392931.35137574997</v>
      </c>
      <c r="M249" s="37">
        <f t="shared" si="50"/>
        <v>704.8210462598945</v>
      </c>
      <c r="N249" s="38">
        <f t="shared" si="51"/>
        <v>1.7937511063755576E-3</v>
      </c>
      <c r="O249" s="35"/>
      <c r="P249" s="37">
        <v>393636.17245150002</v>
      </c>
      <c r="Q249" s="37">
        <f t="shared" si="52"/>
        <v>1409.6421220099437</v>
      </c>
      <c r="R249" s="38">
        <f t="shared" si="53"/>
        <v>3.5810787236115246E-3</v>
      </c>
      <c r="S249" s="35"/>
      <c r="T249" s="37">
        <v>393636.17245149997</v>
      </c>
      <c r="U249" s="37">
        <f t="shared" si="54"/>
        <v>1409.6421220098855</v>
      </c>
      <c r="V249" s="38">
        <f t="shared" si="55"/>
        <v>3.5810787236113771E-3</v>
      </c>
      <c r="W249" s="35"/>
      <c r="X249" s="37">
        <v>392931.35137575003</v>
      </c>
      <c r="Y249" s="37">
        <f t="shared" si="56"/>
        <v>704.82104625995271</v>
      </c>
      <c r="Z249" s="38">
        <f t="shared" si="57"/>
        <v>1.7937511063757054E-3</v>
      </c>
      <c r="AA249" s="35"/>
      <c r="AB249" s="37">
        <v>392931.35137574997</v>
      </c>
      <c r="AC249" s="37">
        <f t="shared" si="58"/>
        <v>704.8210462598945</v>
      </c>
      <c r="AD249" s="38">
        <f t="shared" si="59"/>
        <v>1.7937511063755576E-3</v>
      </c>
      <c r="AE249" s="35"/>
      <c r="AF249" s="37">
        <v>392931.35137575003</v>
      </c>
      <c r="AG249" s="37">
        <f t="shared" si="60"/>
        <v>704.82104625995271</v>
      </c>
      <c r="AH249" s="38">
        <f t="shared" si="61"/>
        <v>1.7937511063757054E-3</v>
      </c>
      <c r="AI249" s="35"/>
      <c r="AJ249" s="37">
        <v>392931.35137574997</v>
      </c>
      <c r="AK249" s="37">
        <f t="shared" si="62"/>
        <v>704.8210462598945</v>
      </c>
      <c r="AL249" s="38">
        <f t="shared" si="63"/>
        <v>1.7937511063755576E-3</v>
      </c>
      <c r="AM249" s="35"/>
    </row>
    <row r="250" spans="1:39" x14ac:dyDescent="0.25">
      <c r="A250" s="34">
        <v>8913592</v>
      </c>
      <c r="B250" s="34" t="s">
        <v>299</v>
      </c>
      <c r="C250" s="34">
        <v>8913592</v>
      </c>
      <c r="D250" s="34" t="s">
        <v>105</v>
      </c>
      <c r="F250" s="37">
        <v>365099.28705655469</v>
      </c>
      <c r="G250" s="35"/>
      <c r="H250" s="37">
        <v>365736.29006774997</v>
      </c>
      <c r="I250" s="37">
        <f t="shared" si="48"/>
        <v>637.00301119528012</v>
      </c>
      <c r="J250" s="38">
        <f t="shared" si="49"/>
        <v>1.7417003138443822E-3</v>
      </c>
      <c r="K250" s="35"/>
      <c r="L250" s="37">
        <v>365736.29006774991</v>
      </c>
      <c r="M250" s="37">
        <f t="shared" si="50"/>
        <v>637.00301119522192</v>
      </c>
      <c r="N250" s="38">
        <f t="shared" si="51"/>
        <v>1.7417003138442233E-3</v>
      </c>
      <c r="O250" s="35"/>
      <c r="P250" s="37">
        <v>366373.29303549998</v>
      </c>
      <c r="Q250" s="37">
        <f t="shared" si="52"/>
        <v>1274.0059789452935</v>
      </c>
      <c r="R250" s="38">
        <f t="shared" si="53"/>
        <v>3.4773440181455799E-3</v>
      </c>
      <c r="S250" s="35"/>
      <c r="T250" s="37">
        <v>366373.29303549993</v>
      </c>
      <c r="U250" s="37">
        <f t="shared" si="54"/>
        <v>1274.0059789452353</v>
      </c>
      <c r="V250" s="38">
        <f t="shared" si="55"/>
        <v>3.4773440181454216E-3</v>
      </c>
      <c r="W250" s="35"/>
      <c r="X250" s="37">
        <v>365736.29006774997</v>
      </c>
      <c r="Y250" s="37">
        <f t="shared" si="56"/>
        <v>637.00301119528012</v>
      </c>
      <c r="Z250" s="38">
        <f t="shared" si="57"/>
        <v>1.7417003138443822E-3</v>
      </c>
      <c r="AA250" s="35"/>
      <c r="AB250" s="37">
        <v>365736.29006774991</v>
      </c>
      <c r="AC250" s="37">
        <f t="shared" si="58"/>
        <v>637.00301119522192</v>
      </c>
      <c r="AD250" s="38">
        <f t="shared" si="59"/>
        <v>1.7417003138442233E-3</v>
      </c>
      <c r="AE250" s="35"/>
      <c r="AF250" s="37">
        <v>365736.29006774997</v>
      </c>
      <c r="AG250" s="37">
        <f t="shared" si="60"/>
        <v>637.00301119528012</v>
      </c>
      <c r="AH250" s="38">
        <f t="shared" si="61"/>
        <v>1.7417003138443822E-3</v>
      </c>
      <c r="AI250" s="35"/>
      <c r="AJ250" s="37">
        <v>365736.29006774991</v>
      </c>
      <c r="AK250" s="37">
        <f t="shared" si="62"/>
        <v>637.00301119522192</v>
      </c>
      <c r="AL250" s="38">
        <f t="shared" si="63"/>
        <v>1.7417003138442233E-3</v>
      </c>
      <c r="AM250" s="35"/>
    </row>
    <row r="251" spans="1:39" x14ac:dyDescent="0.25">
      <c r="A251" s="34">
        <v>8913606</v>
      </c>
      <c r="B251" s="34" t="s">
        <v>300</v>
      </c>
      <c r="C251" s="34">
        <v>8913606</v>
      </c>
      <c r="D251" s="34" t="s">
        <v>105</v>
      </c>
      <c r="F251" s="37">
        <v>735789.41220665479</v>
      </c>
      <c r="G251" s="35"/>
      <c r="H251" s="37">
        <v>737353.14048049983</v>
      </c>
      <c r="I251" s="37">
        <f t="shared" si="48"/>
        <v>1563.7282738450449</v>
      </c>
      <c r="J251" s="38">
        <f t="shared" si="49"/>
        <v>2.1207318284777814E-3</v>
      </c>
      <c r="K251" s="35"/>
      <c r="L251" s="37">
        <v>737353.14048049995</v>
      </c>
      <c r="M251" s="37">
        <f t="shared" si="50"/>
        <v>1563.7282738451613</v>
      </c>
      <c r="N251" s="38">
        <f t="shared" si="51"/>
        <v>2.1207318284779389E-3</v>
      </c>
      <c r="O251" s="35"/>
      <c r="P251" s="37">
        <v>738916.86876099987</v>
      </c>
      <c r="Q251" s="37">
        <f t="shared" si="52"/>
        <v>3127.4565543450881</v>
      </c>
      <c r="R251" s="38">
        <f t="shared" si="53"/>
        <v>4.23248769457536E-3</v>
      </c>
      <c r="S251" s="35"/>
      <c r="T251" s="37">
        <v>738916.86876099987</v>
      </c>
      <c r="U251" s="37">
        <f t="shared" si="54"/>
        <v>3127.4565543450881</v>
      </c>
      <c r="V251" s="38">
        <f t="shared" si="55"/>
        <v>4.23248769457536E-3</v>
      </c>
      <c r="W251" s="35"/>
      <c r="X251" s="37">
        <v>737353.14048049983</v>
      </c>
      <c r="Y251" s="37">
        <f t="shared" si="56"/>
        <v>1563.7282738450449</v>
      </c>
      <c r="Z251" s="38">
        <f t="shared" si="57"/>
        <v>2.1207318284777814E-3</v>
      </c>
      <c r="AA251" s="35"/>
      <c r="AB251" s="37">
        <v>737353.14048049995</v>
      </c>
      <c r="AC251" s="37">
        <f t="shared" si="58"/>
        <v>1563.7282738451613</v>
      </c>
      <c r="AD251" s="38">
        <f t="shared" si="59"/>
        <v>2.1207318284779389E-3</v>
      </c>
      <c r="AE251" s="35"/>
      <c r="AF251" s="37">
        <v>737353.14048049983</v>
      </c>
      <c r="AG251" s="37">
        <f t="shared" si="60"/>
        <v>1563.7282738450449</v>
      </c>
      <c r="AH251" s="38">
        <f t="shared" si="61"/>
        <v>2.1207318284777814E-3</v>
      </c>
      <c r="AI251" s="35"/>
      <c r="AJ251" s="37">
        <v>737353.14048049983</v>
      </c>
      <c r="AK251" s="37">
        <f t="shared" si="62"/>
        <v>1563.7282738450449</v>
      </c>
      <c r="AL251" s="38">
        <f t="shared" si="63"/>
        <v>2.1207318284777814E-3</v>
      </c>
      <c r="AM251" s="35"/>
    </row>
    <row r="252" spans="1:39" x14ac:dyDescent="0.25">
      <c r="A252" s="34">
        <v>8913690</v>
      </c>
      <c r="B252" s="34" t="s">
        <v>320</v>
      </c>
      <c r="C252" s="34">
        <v>8913690</v>
      </c>
      <c r="D252" s="34" t="s">
        <v>105</v>
      </c>
      <c r="F252" s="37">
        <v>794202.68760384922</v>
      </c>
      <c r="G252" s="35"/>
      <c r="H252" s="37">
        <v>795912.44906899997</v>
      </c>
      <c r="I252" s="37">
        <f t="shared" si="48"/>
        <v>1709.7614651507465</v>
      </c>
      <c r="J252" s="38">
        <f t="shared" si="49"/>
        <v>2.1481778142190136E-3</v>
      </c>
      <c r="K252" s="35"/>
      <c r="L252" s="37">
        <v>795912.44906899997</v>
      </c>
      <c r="M252" s="37">
        <f t="shared" si="50"/>
        <v>1709.7614651507465</v>
      </c>
      <c r="N252" s="38">
        <f t="shared" si="51"/>
        <v>2.1481778142190136E-3</v>
      </c>
      <c r="O252" s="35"/>
      <c r="P252" s="37">
        <v>797622.21053799998</v>
      </c>
      <c r="Q252" s="37">
        <f t="shared" si="52"/>
        <v>3419.5229341507656</v>
      </c>
      <c r="R252" s="38">
        <f t="shared" si="53"/>
        <v>4.2871460811557405E-3</v>
      </c>
      <c r="S252" s="35"/>
      <c r="T252" s="37">
        <v>797622.21053799998</v>
      </c>
      <c r="U252" s="37">
        <f t="shared" si="54"/>
        <v>3419.5229341507656</v>
      </c>
      <c r="V252" s="38">
        <f t="shared" si="55"/>
        <v>4.2871460811557405E-3</v>
      </c>
      <c r="W252" s="35"/>
      <c r="X252" s="37">
        <v>795912.44906899997</v>
      </c>
      <c r="Y252" s="37">
        <f t="shared" si="56"/>
        <v>1709.7614651507465</v>
      </c>
      <c r="Z252" s="38">
        <f t="shared" si="57"/>
        <v>2.1481778142190136E-3</v>
      </c>
      <c r="AA252" s="35"/>
      <c r="AB252" s="37">
        <v>795912.44906899997</v>
      </c>
      <c r="AC252" s="37">
        <f t="shared" si="58"/>
        <v>1709.7614651507465</v>
      </c>
      <c r="AD252" s="38">
        <f t="shared" si="59"/>
        <v>2.1481778142190136E-3</v>
      </c>
      <c r="AE252" s="35"/>
      <c r="AF252" s="37">
        <v>795912.44906899997</v>
      </c>
      <c r="AG252" s="37">
        <f t="shared" si="60"/>
        <v>1709.7614651507465</v>
      </c>
      <c r="AH252" s="38">
        <f t="shared" si="61"/>
        <v>2.1481778142190136E-3</v>
      </c>
      <c r="AI252" s="35"/>
      <c r="AJ252" s="37">
        <v>795912.44906899997</v>
      </c>
      <c r="AK252" s="37">
        <f t="shared" si="62"/>
        <v>1709.7614651507465</v>
      </c>
      <c r="AL252" s="38">
        <f t="shared" si="63"/>
        <v>2.1481778142190136E-3</v>
      </c>
      <c r="AM252" s="35"/>
    </row>
    <row r="253" spans="1:39" x14ac:dyDescent="0.25">
      <c r="A253" s="34">
        <v>8913696</v>
      </c>
      <c r="B253" s="34" t="s">
        <v>147</v>
      </c>
      <c r="C253" s="34">
        <v>8913696</v>
      </c>
      <c r="D253" s="34" t="s">
        <v>105</v>
      </c>
      <c r="F253" s="37">
        <v>1420330.8344972604</v>
      </c>
      <c r="G253" s="35"/>
      <c r="H253" s="37">
        <v>1423605.91633625</v>
      </c>
      <c r="I253" s="37">
        <f t="shared" si="48"/>
        <v>3275.0818389896303</v>
      </c>
      <c r="J253" s="38">
        <f t="shared" si="49"/>
        <v>2.3005536865274372E-3</v>
      </c>
      <c r="K253" s="35"/>
      <c r="L253" s="37">
        <v>1423605.91633625</v>
      </c>
      <c r="M253" s="37">
        <f t="shared" si="50"/>
        <v>3275.0818389896303</v>
      </c>
      <c r="N253" s="38">
        <f t="shared" si="51"/>
        <v>2.3005536865274372E-3</v>
      </c>
      <c r="O253" s="35"/>
      <c r="P253" s="37">
        <v>1426880.9981725002</v>
      </c>
      <c r="Q253" s="37">
        <f t="shared" si="52"/>
        <v>6550.1636752397753</v>
      </c>
      <c r="R253" s="38">
        <f t="shared" si="53"/>
        <v>4.5905465722993009E-3</v>
      </c>
      <c r="S253" s="35"/>
      <c r="T253" s="37">
        <v>1426880.9981725002</v>
      </c>
      <c r="U253" s="37">
        <f t="shared" si="54"/>
        <v>6550.1636752397753</v>
      </c>
      <c r="V253" s="38">
        <f t="shared" si="55"/>
        <v>4.5905465722993009E-3</v>
      </c>
      <c r="W253" s="35"/>
      <c r="X253" s="37">
        <v>1423605.91633625</v>
      </c>
      <c r="Y253" s="37">
        <f t="shared" si="56"/>
        <v>3275.0818389896303</v>
      </c>
      <c r="Z253" s="38">
        <f t="shared" si="57"/>
        <v>2.3005536865274372E-3</v>
      </c>
      <c r="AA253" s="35"/>
      <c r="AB253" s="37">
        <v>1423605.91633625</v>
      </c>
      <c r="AC253" s="37">
        <f t="shared" si="58"/>
        <v>3275.0818389896303</v>
      </c>
      <c r="AD253" s="38">
        <f t="shared" si="59"/>
        <v>2.3005536865274372E-3</v>
      </c>
      <c r="AE253" s="35"/>
      <c r="AF253" s="37">
        <v>1423605.91633625</v>
      </c>
      <c r="AG253" s="37">
        <f t="shared" si="60"/>
        <v>3275.0818389896303</v>
      </c>
      <c r="AH253" s="38">
        <f t="shared" si="61"/>
        <v>2.3005536865274372E-3</v>
      </c>
      <c r="AI253" s="35"/>
      <c r="AJ253" s="37">
        <v>1423605.91633625</v>
      </c>
      <c r="AK253" s="37">
        <f t="shared" si="62"/>
        <v>3275.0818389896303</v>
      </c>
      <c r="AL253" s="38">
        <f t="shared" si="63"/>
        <v>2.3005536865274372E-3</v>
      </c>
      <c r="AM253" s="35"/>
    </row>
    <row r="254" spans="1:39" x14ac:dyDescent="0.25">
      <c r="A254" s="34">
        <v>8913710</v>
      </c>
      <c r="B254" s="34" t="s">
        <v>321</v>
      </c>
      <c r="C254" s="34">
        <v>8913710</v>
      </c>
      <c r="D254" s="34" t="s">
        <v>105</v>
      </c>
      <c r="F254" s="37">
        <v>736651.08824644901</v>
      </c>
      <c r="G254" s="35"/>
      <c r="H254" s="37">
        <v>738216.97067049996</v>
      </c>
      <c r="I254" s="37">
        <f t="shared" si="48"/>
        <v>1565.8824240509421</v>
      </c>
      <c r="J254" s="38">
        <f t="shared" si="49"/>
        <v>2.1211682828541573E-3</v>
      </c>
      <c r="K254" s="35"/>
      <c r="L254" s="37">
        <v>738216.97067049996</v>
      </c>
      <c r="M254" s="37">
        <f t="shared" si="50"/>
        <v>1565.8824240509421</v>
      </c>
      <c r="N254" s="38">
        <f t="shared" si="51"/>
        <v>2.1211682828541573E-3</v>
      </c>
      <c r="O254" s="35"/>
      <c r="P254" s="37">
        <v>739782.85314100003</v>
      </c>
      <c r="Q254" s="37">
        <f t="shared" si="52"/>
        <v>3131.7648945510155</v>
      </c>
      <c r="R254" s="38">
        <f t="shared" si="53"/>
        <v>4.2333569658367194E-3</v>
      </c>
      <c r="S254" s="35"/>
      <c r="T254" s="37">
        <v>739782.85314099991</v>
      </c>
      <c r="U254" s="37">
        <f t="shared" si="54"/>
        <v>3131.764894550899</v>
      </c>
      <c r="V254" s="38">
        <f t="shared" si="55"/>
        <v>4.2333569658365633E-3</v>
      </c>
      <c r="W254" s="35"/>
      <c r="X254" s="37">
        <v>738216.97067049996</v>
      </c>
      <c r="Y254" s="37">
        <f t="shared" si="56"/>
        <v>1565.8824240509421</v>
      </c>
      <c r="Z254" s="38">
        <f t="shared" si="57"/>
        <v>2.1211682828541573E-3</v>
      </c>
      <c r="AA254" s="35"/>
      <c r="AB254" s="37">
        <v>738216.97067049996</v>
      </c>
      <c r="AC254" s="37">
        <f t="shared" si="58"/>
        <v>1565.8824240509421</v>
      </c>
      <c r="AD254" s="38">
        <f t="shared" si="59"/>
        <v>2.1211682828541573E-3</v>
      </c>
      <c r="AE254" s="35"/>
      <c r="AF254" s="37">
        <v>738216.97067049996</v>
      </c>
      <c r="AG254" s="37">
        <f t="shared" si="60"/>
        <v>1565.8824240509421</v>
      </c>
      <c r="AH254" s="38">
        <f t="shared" si="61"/>
        <v>2.1211682828541573E-3</v>
      </c>
      <c r="AI254" s="35"/>
      <c r="AJ254" s="37">
        <v>738216.97067049996</v>
      </c>
      <c r="AK254" s="37">
        <f t="shared" si="62"/>
        <v>1565.8824240509421</v>
      </c>
      <c r="AL254" s="38">
        <f t="shared" si="63"/>
        <v>2.1211682828541573E-3</v>
      </c>
      <c r="AM254" s="35"/>
    </row>
    <row r="255" spans="1:39" x14ac:dyDescent="0.25">
      <c r="A255" s="34">
        <v>8913730</v>
      </c>
      <c r="B255" s="34" t="s">
        <v>126</v>
      </c>
      <c r="C255" s="34">
        <v>8913730</v>
      </c>
      <c r="D255" s="34" t="s">
        <v>105</v>
      </c>
      <c r="F255" s="37">
        <v>846673.1873017496</v>
      </c>
      <c r="G255" s="35"/>
      <c r="H255" s="37">
        <v>848514.12501824996</v>
      </c>
      <c r="I255" s="37">
        <f t="shared" si="48"/>
        <v>1840.937716500368</v>
      </c>
      <c r="J255" s="38">
        <f t="shared" si="49"/>
        <v>2.1696017334546704E-3</v>
      </c>
      <c r="K255" s="35"/>
      <c r="L255" s="37">
        <v>848514.12501824996</v>
      </c>
      <c r="M255" s="37">
        <f t="shared" si="50"/>
        <v>1840.937716500368</v>
      </c>
      <c r="N255" s="38">
        <f t="shared" si="51"/>
        <v>2.1696017334546704E-3</v>
      </c>
      <c r="O255" s="35"/>
      <c r="P255" s="37">
        <v>850355.06273650005</v>
      </c>
      <c r="Q255" s="37">
        <f t="shared" si="52"/>
        <v>3681.8754347504582</v>
      </c>
      <c r="R255" s="38">
        <f t="shared" si="53"/>
        <v>4.329809506751138E-3</v>
      </c>
      <c r="S255" s="35"/>
      <c r="T255" s="37">
        <v>850355.06273649994</v>
      </c>
      <c r="U255" s="37">
        <f t="shared" si="54"/>
        <v>3681.8754347503418</v>
      </c>
      <c r="V255" s="38">
        <f t="shared" si="55"/>
        <v>4.3298095067510018E-3</v>
      </c>
      <c r="W255" s="35"/>
      <c r="X255" s="37">
        <v>848514.12501824996</v>
      </c>
      <c r="Y255" s="37">
        <f t="shared" si="56"/>
        <v>1840.937716500368</v>
      </c>
      <c r="Z255" s="38">
        <f t="shared" si="57"/>
        <v>2.1696017334546704E-3</v>
      </c>
      <c r="AA255" s="35"/>
      <c r="AB255" s="37">
        <v>848514.12501824996</v>
      </c>
      <c r="AC255" s="37">
        <f t="shared" si="58"/>
        <v>1840.937716500368</v>
      </c>
      <c r="AD255" s="38">
        <f t="shared" si="59"/>
        <v>2.1696017334546704E-3</v>
      </c>
      <c r="AE255" s="35"/>
      <c r="AF255" s="37">
        <v>848514.12501824996</v>
      </c>
      <c r="AG255" s="37">
        <f t="shared" si="60"/>
        <v>1840.937716500368</v>
      </c>
      <c r="AH255" s="38">
        <f t="shared" si="61"/>
        <v>2.1696017334546704E-3</v>
      </c>
      <c r="AI255" s="35"/>
      <c r="AJ255" s="37">
        <v>848514.12501824996</v>
      </c>
      <c r="AK255" s="37">
        <f t="shared" si="62"/>
        <v>1840.937716500368</v>
      </c>
      <c r="AL255" s="38">
        <f t="shared" si="63"/>
        <v>2.1696017334546704E-3</v>
      </c>
      <c r="AM255" s="35"/>
    </row>
    <row r="256" spans="1:39" x14ac:dyDescent="0.25">
      <c r="A256" s="34">
        <v>8913763</v>
      </c>
      <c r="B256" s="34" t="s">
        <v>150</v>
      </c>
      <c r="C256" s="34">
        <v>8913763</v>
      </c>
      <c r="D256" s="34" t="s">
        <v>105</v>
      </c>
      <c r="F256" s="37">
        <v>824631.62270924449</v>
      </c>
      <c r="G256" s="35"/>
      <c r="H256" s="37">
        <v>826417.45650675008</v>
      </c>
      <c r="I256" s="37">
        <f t="shared" si="48"/>
        <v>1785.8337975055911</v>
      </c>
      <c r="J256" s="38">
        <f t="shared" si="49"/>
        <v>2.1609342632406079E-3</v>
      </c>
      <c r="K256" s="35"/>
      <c r="L256" s="37">
        <v>826417.45650674996</v>
      </c>
      <c r="M256" s="37">
        <f t="shared" si="50"/>
        <v>1785.8337975054746</v>
      </c>
      <c r="N256" s="38">
        <f t="shared" si="51"/>
        <v>2.1609342632404674E-3</v>
      </c>
      <c r="O256" s="35"/>
      <c r="P256" s="37">
        <v>828203.2903135001</v>
      </c>
      <c r="Q256" s="37">
        <f t="shared" si="52"/>
        <v>3571.6676042556064</v>
      </c>
      <c r="R256" s="38">
        <f t="shared" si="53"/>
        <v>4.3125494018547324E-3</v>
      </c>
      <c r="S256" s="35"/>
      <c r="T256" s="37">
        <v>828203.29031349998</v>
      </c>
      <c r="U256" s="37">
        <f t="shared" si="54"/>
        <v>3571.66760425549</v>
      </c>
      <c r="V256" s="38">
        <f t="shared" si="55"/>
        <v>4.3125494018545927E-3</v>
      </c>
      <c r="W256" s="35"/>
      <c r="X256" s="37">
        <v>826417.45650675008</v>
      </c>
      <c r="Y256" s="37">
        <f t="shared" si="56"/>
        <v>1785.8337975055911</v>
      </c>
      <c r="Z256" s="38">
        <f t="shared" si="57"/>
        <v>2.1609342632406079E-3</v>
      </c>
      <c r="AA256" s="35"/>
      <c r="AB256" s="37">
        <v>826417.45650674996</v>
      </c>
      <c r="AC256" s="37">
        <f t="shared" si="58"/>
        <v>1785.8337975054746</v>
      </c>
      <c r="AD256" s="38">
        <f t="shared" si="59"/>
        <v>2.1609342632404674E-3</v>
      </c>
      <c r="AE256" s="35"/>
      <c r="AF256" s="37">
        <v>826417.45650675008</v>
      </c>
      <c r="AG256" s="37">
        <f t="shared" si="60"/>
        <v>1785.8337975055911</v>
      </c>
      <c r="AH256" s="38">
        <f t="shared" si="61"/>
        <v>2.1609342632406079E-3</v>
      </c>
      <c r="AI256" s="35"/>
      <c r="AJ256" s="37">
        <v>826417.45650674996</v>
      </c>
      <c r="AK256" s="37">
        <f t="shared" si="62"/>
        <v>1785.8337975054746</v>
      </c>
      <c r="AL256" s="38">
        <f t="shared" si="63"/>
        <v>2.1609342632404674E-3</v>
      </c>
      <c r="AM256" s="35"/>
    </row>
    <row r="257" spans="1:39" x14ac:dyDescent="0.25">
      <c r="A257" s="34">
        <v>8913764</v>
      </c>
      <c r="B257" s="34" t="s">
        <v>301</v>
      </c>
      <c r="C257" s="34">
        <v>8913764</v>
      </c>
      <c r="D257" s="34" t="s">
        <v>105</v>
      </c>
      <c r="F257" s="37">
        <v>487327.47862119396</v>
      </c>
      <c r="G257" s="35"/>
      <c r="H257" s="37">
        <v>488270.05204649997</v>
      </c>
      <c r="I257" s="37">
        <f t="shared" si="48"/>
        <v>942.57342530600727</v>
      </c>
      <c r="J257" s="38">
        <f t="shared" si="49"/>
        <v>1.9304346464735504E-3</v>
      </c>
      <c r="K257" s="35"/>
      <c r="L257" s="37">
        <v>488270.05204649991</v>
      </c>
      <c r="M257" s="37">
        <f t="shared" si="50"/>
        <v>942.57342530594906</v>
      </c>
      <c r="N257" s="38">
        <f t="shared" si="51"/>
        <v>1.9304346464734314E-3</v>
      </c>
      <c r="O257" s="35"/>
      <c r="P257" s="37">
        <v>489212.62549299991</v>
      </c>
      <c r="Q257" s="37">
        <f t="shared" si="52"/>
        <v>1885.1468718059477</v>
      </c>
      <c r="R257" s="38">
        <f t="shared" si="53"/>
        <v>3.8534305403631129E-3</v>
      </c>
      <c r="S257" s="35"/>
      <c r="T257" s="37">
        <v>489212.62549299991</v>
      </c>
      <c r="U257" s="37">
        <f t="shared" si="54"/>
        <v>1885.1468718059477</v>
      </c>
      <c r="V257" s="38">
        <f t="shared" si="55"/>
        <v>3.8534305403631129E-3</v>
      </c>
      <c r="W257" s="35"/>
      <c r="X257" s="37">
        <v>488270.05204649997</v>
      </c>
      <c r="Y257" s="37">
        <f t="shared" si="56"/>
        <v>942.57342530600727</v>
      </c>
      <c r="Z257" s="38">
        <f t="shared" si="57"/>
        <v>1.9304346464735504E-3</v>
      </c>
      <c r="AA257" s="35"/>
      <c r="AB257" s="37">
        <v>488270.05204649991</v>
      </c>
      <c r="AC257" s="37">
        <f t="shared" si="58"/>
        <v>942.57342530594906</v>
      </c>
      <c r="AD257" s="38">
        <f t="shared" si="59"/>
        <v>1.9304346464734314E-3</v>
      </c>
      <c r="AE257" s="35"/>
      <c r="AF257" s="37">
        <v>488270.05204649997</v>
      </c>
      <c r="AG257" s="37">
        <f t="shared" si="60"/>
        <v>942.57342530600727</v>
      </c>
      <c r="AH257" s="38">
        <f t="shared" si="61"/>
        <v>1.9304346464735504E-3</v>
      </c>
      <c r="AI257" s="35"/>
      <c r="AJ257" s="37">
        <v>488270.05204649991</v>
      </c>
      <c r="AK257" s="37">
        <f t="shared" si="62"/>
        <v>942.57342530594906</v>
      </c>
      <c r="AL257" s="38">
        <f t="shared" si="63"/>
        <v>1.9304346464734314E-3</v>
      </c>
      <c r="AM257" s="35"/>
    </row>
    <row r="258" spans="1:39" x14ac:dyDescent="0.25">
      <c r="A258" s="34">
        <v>8913765</v>
      </c>
      <c r="B258" s="34" t="s">
        <v>322</v>
      </c>
      <c r="C258" s="34">
        <v>8913765</v>
      </c>
      <c r="D258" s="34" t="s">
        <v>105</v>
      </c>
      <c r="F258" s="37">
        <v>1424117.8446646302</v>
      </c>
      <c r="G258" s="35"/>
      <c r="H258" s="37">
        <v>1427402.39406175</v>
      </c>
      <c r="I258" s="37">
        <f t="shared" si="48"/>
        <v>3284.5493971197866</v>
      </c>
      <c r="J258" s="38">
        <f t="shared" si="49"/>
        <v>2.3010675971849993E-3</v>
      </c>
      <c r="K258" s="35"/>
      <c r="L258" s="37">
        <v>1427402.39406175</v>
      </c>
      <c r="M258" s="37">
        <f t="shared" si="50"/>
        <v>3284.5493971197866</v>
      </c>
      <c r="N258" s="38">
        <f t="shared" si="51"/>
        <v>2.3010675971849993E-3</v>
      </c>
      <c r="O258" s="35"/>
      <c r="P258" s="37">
        <v>1430686.9434235001</v>
      </c>
      <c r="Q258" s="37">
        <f t="shared" si="52"/>
        <v>6569.0987588698044</v>
      </c>
      <c r="R258" s="38">
        <f t="shared" si="53"/>
        <v>4.5915696575454627E-3</v>
      </c>
      <c r="S258" s="35"/>
      <c r="T258" s="37">
        <v>1430686.9434235001</v>
      </c>
      <c r="U258" s="37">
        <f t="shared" si="54"/>
        <v>6569.0987588698044</v>
      </c>
      <c r="V258" s="38">
        <f t="shared" si="55"/>
        <v>4.5915696575454627E-3</v>
      </c>
      <c r="W258" s="35"/>
      <c r="X258" s="37">
        <v>1427402.39406175</v>
      </c>
      <c r="Y258" s="37">
        <f t="shared" si="56"/>
        <v>3284.5493971197866</v>
      </c>
      <c r="Z258" s="38">
        <f t="shared" si="57"/>
        <v>2.3010675971849993E-3</v>
      </c>
      <c r="AA258" s="35"/>
      <c r="AB258" s="37">
        <v>1427402.39406175</v>
      </c>
      <c r="AC258" s="37">
        <f t="shared" si="58"/>
        <v>3284.5493971197866</v>
      </c>
      <c r="AD258" s="38">
        <f t="shared" si="59"/>
        <v>2.3010675971849993E-3</v>
      </c>
      <c r="AE258" s="35"/>
      <c r="AF258" s="37">
        <v>1452500</v>
      </c>
      <c r="AG258" s="37">
        <f t="shared" si="60"/>
        <v>28382.155335369753</v>
      </c>
      <c r="AH258" s="38">
        <f t="shared" si="61"/>
        <v>1.9540210213679691E-2</v>
      </c>
      <c r="AI258" s="35"/>
      <c r="AJ258" s="37">
        <v>1452500</v>
      </c>
      <c r="AK258" s="37">
        <f t="shared" si="62"/>
        <v>28382.155335369753</v>
      </c>
      <c r="AL258" s="38">
        <f t="shared" si="63"/>
        <v>1.9540210213679691E-2</v>
      </c>
      <c r="AM258" s="35"/>
    </row>
    <row r="259" spans="1:39" x14ac:dyDescent="0.25">
      <c r="A259" s="34">
        <v>8913766</v>
      </c>
      <c r="B259" s="34" t="s">
        <v>82</v>
      </c>
      <c r="C259" s="34">
        <v>8913766</v>
      </c>
      <c r="D259" s="34" t="s">
        <v>105</v>
      </c>
      <c r="F259" s="37">
        <v>1144735.7887433057</v>
      </c>
      <c r="G259" s="35"/>
      <c r="H259" s="37">
        <v>1155761.423344356</v>
      </c>
      <c r="I259" s="37">
        <f t="shared" si="48"/>
        <v>11025.634601050289</v>
      </c>
      <c r="J259" s="38">
        <f t="shared" si="49"/>
        <v>9.5397150124167367E-3</v>
      </c>
      <c r="K259" s="35"/>
      <c r="L259" s="37">
        <v>1152709.7791048607</v>
      </c>
      <c r="M259" s="37">
        <f t="shared" si="50"/>
        <v>7973.9903615550138</v>
      </c>
      <c r="N259" s="38">
        <f t="shared" si="51"/>
        <v>6.9176045055740166E-3</v>
      </c>
      <c r="O259" s="35"/>
      <c r="P259" s="37">
        <v>1149907.9771434998</v>
      </c>
      <c r="Q259" s="37">
        <f t="shared" si="52"/>
        <v>5172.1884001940489</v>
      </c>
      <c r="R259" s="38">
        <f t="shared" si="53"/>
        <v>4.4979150532048172E-3</v>
      </c>
      <c r="S259" s="35"/>
      <c r="T259" s="37">
        <v>1149907.9771434998</v>
      </c>
      <c r="U259" s="37">
        <f t="shared" si="54"/>
        <v>5172.1884001940489</v>
      </c>
      <c r="V259" s="38">
        <f t="shared" si="55"/>
        <v>4.4979150532048172E-3</v>
      </c>
      <c r="W259" s="35"/>
      <c r="X259" s="37">
        <v>1155080.1655869999</v>
      </c>
      <c r="Y259" s="37">
        <f t="shared" si="56"/>
        <v>10344.376843694132</v>
      </c>
      <c r="Z259" s="38">
        <f t="shared" si="57"/>
        <v>8.9555488457697015E-3</v>
      </c>
      <c r="AA259" s="35"/>
      <c r="AB259" s="37">
        <v>1152709.7791048607</v>
      </c>
      <c r="AC259" s="37">
        <f t="shared" si="58"/>
        <v>7973.9903615550138</v>
      </c>
      <c r="AD259" s="38">
        <f t="shared" si="59"/>
        <v>6.9176045055740166E-3</v>
      </c>
      <c r="AE259" s="35"/>
      <c r="AF259" s="37">
        <v>1147321.88292175</v>
      </c>
      <c r="AG259" s="37">
        <f t="shared" si="60"/>
        <v>2586.0941784442402</v>
      </c>
      <c r="AH259" s="38">
        <f t="shared" si="61"/>
        <v>2.2540267181678239E-3</v>
      </c>
      <c r="AI259" s="35"/>
      <c r="AJ259" s="37">
        <v>1147321.88292175</v>
      </c>
      <c r="AK259" s="37">
        <f t="shared" si="62"/>
        <v>2586.0941784442402</v>
      </c>
      <c r="AL259" s="38">
        <f t="shared" si="63"/>
        <v>2.2540267181678239E-3</v>
      </c>
      <c r="AM259" s="35"/>
    </row>
    <row r="260" spans="1:39" x14ac:dyDescent="0.25">
      <c r="A260" s="34">
        <v>8913767</v>
      </c>
      <c r="B260" s="34" t="s">
        <v>142</v>
      </c>
      <c r="C260" s="34">
        <v>8913767</v>
      </c>
      <c r="D260" s="34" t="s">
        <v>105</v>
      </c>
      <c r="F260" s="37">
        <v>806222.37504818372</v>
      </c>
      <c r="G260" s="35"/>
      <c r="H260" s="37">
        <v>807962.18568749994</v>
      </c>
      <c r="I260" s="37">
        <f t="shared" si="48"/>
        <v>1739.8106393162161</v>
      </c>
      <c r="J260" s="38">
        <f t="shared" si="49"/>
        <v>2.1533317649461534E-3</v>
      </c>
      <c r="K260" s="35"/>
      <c r="L260" s="37">
        <v>807962.18568749994</v>
      </c>
      <c r="M260" s="37">
        <f t="shared" si="50"/>
        <v>1739.8106393162161</v>
      </c>
      <c r="N260" s="38">
        <f t="shared" si="51"/>
        <v>2.1533317649461534E-3</v>
      </c>
      <c r="O260" s="35"/>
      <c r="P260" s="37">
        <v>809701.99637499999</v>
      </c>
      <c r="Q260" s="37">
        <f t="shared" si="52"/>
        <v>3479.6213268162683</v>
      </c>
      <c r="R260" s="38">
        <f t="shared" si="53"/>
        <v>4.2974098401564759E-3</v>
      </c>
      <c r="S260" s="35"/>
      <c r="T260" s="37">
        <v>809701.99637499999</v>
      </c>
      <c r="U260" s="37">
        <f t="shared" si="54"/>
        <v>3479.6213268162683</v>
      </c>
      <c r="V260" s="38">
        <f t="shared" si="55"/>
        <v>4.2974098401564759E-3</v>
      </c>
      <c r="W260" s="35"/>
      <c r="X260" s="37">
        <v>807962.18568749994</v>
      </c>
      <c r="Y260" s="37">
        <f t="shared" si="56"/>
        <v>1739.8106393162161</v>
      </c>
      <c r="Z260" s="38">
        <f t="shared" si="57"/>
        <v>2.1533317649461534E-3</v>
      </c>
      <c r="AA260" s="35"/>
      <c r="AB260" s="37">
        <v>807962.18568749994</v>
      </c>
      <c r="AC260" s="37">
        <f t="shared" si="58"/>
        <v>1739.8106393162161</v>
      </c>
      <c r="AD260" s="38">
        <f t="shared" si="59"/>
        <v>2.1533317649461534E-3</v>
      </c>
      <c r="AE260" s="35"/>
      <c r="AF260" s="37">
        <v>807962.18568749994</v>
      </c>
      <c r="AG260" s="37">
        <f t="shared" si="60"/>
        <v>1739.8106393162161</v>
      </c>
      <c r="AH260" s="38">
        <f t="shared" si="61"/>
        <v>2.1533317649461534E-3</v>
      </c>
      <c r="AI260" s="35"/>
      <c r="AJ260" s="37">
        <v>807962.18568749994</v>
      </c>
      <c r="AK260" s="37">
        <f t="shared" si="62"/>
        <v>1739.8106393162161</v>
      </c>
      <c r="AL260" s="38">
        <f t="shared" si="63"/>
        <v>2.1533317649461534E-3</v>
      </c>
      <c r="AM260" s="35"/>
    </row>
    <row r="261" spans="1:39" x14ac:dyDescent="0.25">
      <c r="A261" s="34">
        <v>8913768</v>
      </c>
      <c r="B261" s="34" t="s">
        <v>302</v>
      </c>
      <c r="C261" s="34">
        <v>8913768</v>
      </c>
      <c r="D261" s="34" t="s">
        <v>105</v>
      </c>
      <c r="F261" s="37">
        <v>791412.95642535051</v>
      </c>
      <c r="G261" s="35"/>
      <c r="H261" s="37">
        <v>796668.47581268672</v>
      </c>
      <c r="I261" s="37">
        <f t="shared" ref="I261:I324" si="64">H261-$F261</f>
        <v>5255.519387336215</v>
      </c>
      <c r="J261" s="38">
        <f t="shared" ref="J261:J329" si="65">(H261-$F261)/H261</f>
        <v>6.5968712794553909E-3</v>
      </c>
      <c r="K261" s="35"/>
      <c r="L261" s="37">
        <v>794546.914501964</v>
      </c>
      <c r="M261" s="37">
        <f t="shared" ref="M261:M324" si="66">L261-$F261</f>
        <v>3133.9580766134895</v>
      </c>
      <c r="N261" s="38">
        <f t="shared" ref="N261:N329" si="67">(L261-$F261)/L261</f>
        <v>3.944333581079866E-3</v>
      </c>
      <c r="O261" s="35"/>
      <c r="P261" s="37">
        <v>794818.5306820001</v>
      </c>
      <c r="Q261" s="37">
        <f t="shared" ref="Q261:Q324" si="68">P261-$F261</f>
        <v>3405.5742566495901</v>
      </c>
      <c r="R261" s="38">
        <f t="shared" ref="R261:R329" si="69">(P261-$F261)/P261</f>
        <v>4.2847192474581731E-3</v>
      </c>
      <c r="S261" s="35"/>
      <c r="T261" s="37">
        <v>794818.5306820001</v>
      </c>
      <c r="U261" s="37">
        <f t="shared" ref="U261:U324" si="70">T261-$F261</f>
        <v>3405.5742566495901</v>
      </c>
      <c r="V261" s="38">
        <f t="shared" ref="V261:V329" si="71">(T261-$F261)/T261</f>
        <v>4.2847192474581731E-3</v>
      </c>
      <c r="W261" s="35"/>
      <c r="X261" s="37">
        <v>796668.47581268672</v>
      </c>
      <c r="Y261" s="37">
        <f t="shared" ref="Y261:Y324" si="72">X261-$F261</f>
        <v>5255.519387336215</v>
      </c>
      <c r="Z261" s="38">
        <f t="shared" ref="Z261:Z329" si="73">(X261-$F261)/X261</f>
        <v>6.5968712794553909E-3</v>
      </c>
      <c r="AA261" s="35"/>
      <c r="AB261" s="37">
        <v>794546.914501964</v>
      </c>
      <c r="AC261" s="37">
        <f t="shared" ref="AC261:AC324" si="74">AB261-$F261</f>
        <v>3133.9580766134895</v>
      </c>
      <c r="AD261" s="38">
        <f t="shared" ref="AD261:AD329" si="75">(AB261-$F261)/AB261</f>
        <v>3.944333581079866E-3</v>
      </c>
      <c r="AE261" s="35"/>
      <c r="AF261" s="37">
        <v>793115.74354100006</v>
      </c>
      <c r="AG261" s="37">
        <f t="shared" ref="AG261:AG324" si="76">AF261-$F261</f>
        <v>1702.787115649553</v>
      </c>
      <c r="AH261" s="38">
        <f t="shared" ref="AH261:AH329" si="77">(AF261-$F261)/AF261</f>
        <v>2.1469591664479769E-3</v>
      </c>
      <c r="AI261" s="35"/>
      <c r="AJ261" s="37">
        <v>793115.74354100006</v>
      </c>
      <c r="AK261" s="37">
        <f t="shared" ref="AK261:AK324" si="78">AJ261-$F261</f>
        <v>1702.787115649553</v>
      </c>
      <c r="AL261" s="38">
        <f t="shared" ref="AL261:AL329" si="79">(AJ261-$F261)/AJ261</f>
        <v>2.1469591664479769E-3</v>
      </c>
      <c r="AM261" s="35"/>
    </row>
    <row r="262" spans="1:39" x14ac:dyDescent="0.25">
      <c r="A262" s="34">
        <v>8913769</v>
      </c>
      <c r="B262" s="34" t="s">
        <v>183</v>
      </c>
      <c r="C262" s="34">
        <v>8913769</v>
      </c>
      <c r="D262" s="34" t="s">
        <v>105</v>
      </c>
      <c r="F262" s="37">
        <v>1593865.8995325912</v>
      </c>
      <c r="G262" s="35"/>
      <c r="H262" s="37">
        <v>1597574.8189987501</v>
      </c>
      <c r="I262" s="37">
        <f t="shared" si="64"/>
        <v>3708.9194661588408</v>
      </c>
      <c r="J262" s="38">
        <f t="shared" si="65"/>
        <v>2.3215935942726838E-3</v>
      </c>
      <c r="K262" s="35"/>
      <c r="L262" s="37">
        <v>1597574.8189987501</v>
      </c>
      <c r="M262" s="37">
        <f t="shared" si="66"/>
        <v>3708.9194661588408</v>
      </c>
      <c r="N262" s="38">
        <f t="shared" si="67"/>
        <v>2.3215935942726838E-3</v>
      </c>
      <c r="O262" s="35"/>
      <c r="P262" s="37">
        <v>1601283.7384975001</v>
      </c>
      <c r="Q262" s="37">
        <f t="shared" si="68"/>
        <v>7417.8389649088494</v>
      </c>
      <c r="R262" s="38">
        <f t="shared" si="69"/>
        <v>4.6324325830405791E-3</v>
      </c>
      <c r="S262" s="35"/>
      <c r="T262" s="37">
        <v>1601283.7384975001</v>
      </c>
      <c r="U262" s="37">
        <f t="shared" si="70"/>
        <v>7417.8389649088494</v>
      </c>
      <c r="V262" s="38">
        <f t="shared" si="71"/>
        <v>4.6324325830405791E-3</v>
      </c>
      <c r="W262" s="35"/>
      <c r="X262" s="37">
        <v>1597574.8189987501</v>
      </c>
      <c r="Y262" s="37">
        <f t="shared" si="72"/>
        <v>3708.9194661588408</v>
      </c>
      <c r="Z262" s="38">
        <f t="shared" si="73"/>
        <v>2.3215935942726838E-3</v>
      </c>
      <c r="AA262" s="35"/>
      <c r="AB262" s="37">
        <v>1597574.8189987501</v>
      </c>
      <c r="AC262" s="37">
        <f t="shared" si="74"/>
        <v>3708.9194661588408</v>
      </c>
      <c r="AD262" s="38">
        <f t="shared" si="75"/>
        <v>2.3215935942726838E-3</v>
      </c>
      <c r="AE262" s="35"/>
      <c r="AF262" s="37">
        <v>1597574.8189987501</v>
      </c>
      <c r="AG262" s="37">
        <f t="shared" si="76"/>
        <v>3708.9194661588408</v>
      </c>
      <c r="AH262" s="38">
        <f t="shared" si="77"/>
        <v>2.3215935942726838E-3</v>
      </c>
      <c r="AI262" s="35"/>
      <c r="AJ262" s="37">
        <v>1597574.8189987501</v>
      </c>
      <c r="AK262" s="37">
        <f t="shared" si="78"/>
        <v>3708.9194661588408</v>
      </c>
      <c r="AL262" s="38">
        <f t="shared" si="79"/>
        <v>2.3215935942726838E-3</v>
      </c>
      <c r="AM262" s="35"/>
    </row>
    <row r="263" spans="1:39" x14ac:dyDescent="0.25">
      <c r="A263" s="34">
        <v>8913770</v>
      </c>
      <c r="B263" s="34" t="s">
        <v>140</v>
      </c>
      <c r="C263" s="34">
        <v>8913770</v>
      </c>
      <c r="D263" s="34" t="s">
        <v>105</v>
      </c>
      <c r="F263" s="37">
        <v>1019316.4880408696</v>
      </c>
      <c r="G263" s="35"/>
      <c r="H263" s="37">
        <v>1021589.03397</v>
      </c>
      <c r="I263" s="37">
        <f t="shared" si="64"/>
        <v>2272.5459291303996</v>
      </c>
      <c r="J263" s="38">
        <f t="shared" si="65"/>
        <v>2.2245206766747022E-3</v>
      </c>
      <c r="K263" s="35"/>
      <c r="L263" s="37">
        <v>1021589.03397</v>
      </c>
      <c r="M263" s="37">
        <f t="shared" si="66"/>
        <v>2272.5459291303996</v>
      </c>
      <c r="N263" s="38">
        <f t="shared" si="67"/>
        <v>2.2245206766747022E-3</v>
      </c>
      <c r="O263" s="35"/>
      <c r="P263" s="37">
        <v>1023861.57994</v>
      </c>
      <c r="Q263" s="37">
        <f t="shared" si="68"/>
        <v>4545.091899130377</v>
      </c>
      <c r="R263" s="38">
        <f t="shared" si="69"/>
        <v>4.4391663757875621E-3</v>
      </c>
      <c r="S263" s="35"/>
      <c r="T263" s="37">
        <v>1023861.57994</v>
      </c>
      <c r="U263" s="37">
        <f t="shared" si="70"/>
        <v>4545.091899130377</v>
      </c>
      <c r="V263" s="38">
        <f t="shared" si="71"/>
        <v>4.4391663757875621E-3</v>
      </c>
      <c r="W263" s="35"/>
      <c r="X263" s="37">
        <v>1021589.03397</v>
      </c>
      <c r="Y263" s="37">
        <f t="shared" si="72"/>
        <v>2272.5459291303996</v>
      </c>
      <c r="Z263" s="38">
        <f t="shared" si="73"/>
        <v>2.2245206766747022E-3</v>
      </c>
      <c r="AA263" s="35"/>
      <c r="AB263" s="37">
        <v>1021589.03397</v>
      </c>
      <c r="AC263" s="37">
        <f t="shared" si="74"/>
        <v>2272.5459291303996</v>
      </c>
      <c r="AD263" s="38">
        <f t="shared" si="75"/>
        <v>2.2245206766747022E-3</v>
      </c>
      <c r="AE263" s="35"/>
      <c r="AF263" s="37">
        <v>1021589.03397</v>
      </c>
      <c r="AG263" s="37">
        <f t="shared" si="76"/>
        <v>2272.5459291303996</v>
      </c>
      <c r="AH263" s="38">
        <f t="shared" si="77"/>
        <v>2.2245206766747022E-3</v>
      </c>
      <c r="AI263" s="35"/>
      <c r="AJ263" s="37">
        <v>1021589.03397</v>
      </c>
      <c r="AK263" s="37">
        <f t="shared" si="78"/>
        <v>2272.5459291303996</v>
      </c>
      <c r="AL263" s="38">
        <f t="shared" si="79"/>
        <v>2.2245206766747022E-3</v>
      </c>
      <c r="AM263" s="35"/>
    </row>
    <row r="264" spans="1:39" x14ac:dyDescent="0.25">
      <c r="A264" s="34">
        <v>8913771</v>
      </c>
      <c r="B264" s="34" t="s">
        <v>154</v>
      </c>
      <c r="C264" s="34">
        <v>8913771</v>
      </c>
      <c r="D264" s="34" t="s">
        <v>105</v>
      </c>
      <c r="F264" s="37">
        <v>863200.60977670038</v>
      </c>
      <c r="G264" s="35"/>
      <c r="H264" s="37">
        <v>869827.98820824409</v>
      </c>
      <c r="I264" s="37">
        <f t="shared" si="64"/>
        <v>6627.3784315437078</v>
      </c>
      <c r="J264" s="38">
        <f t="shared" si="65"/>
        <v>7.6191827825584498E-3</v>
      </c>
      <c r="K264" s="35"/>
      <c r="L264" s="37">
        <v>867429.71571085986</v>
      </c>
      <c r="M264" s="37">
        <f t="shared" si="66"/>
        <v>4229.105934159481</v>
      </c>
      <c r="N264" s="38">
        <f t="shared" si="67"/>
        <v>4.8754450736031366E-3</v>
      </c>
      <c r="O264" s="35"/>
      <c r="P264" s="37">
        <v>866965.12234899995</v>
      </c>
      <c r="Q264" s="37">
        <f t="shared" si="68"/>
        <v>3764.5125722995726</v>
      </c>
      <c r="R264" s="38">
        <f t="shared" si="69"/>
        <v>4.3421730300981527E-3</v>
      </c>
      <c r="S264" s="35"/>
      <c r="T264" s="37">
        <v>866965.12234900007</v>
      </c>
      <c r="U264" s="37">
        <f t="shared" si="70"/>
        <v>3764.5125722996891</v>
      </c>
      <c r="V264" s="38">
        <f t="shared" si="71"/>
        <v>4.3421730300982862E-3</v>
      </c>
      <c r="W264" s="35"/>
      <c r="X264" s="37">
        <v>869827.98820824409</v>
      </c>
      <c r="Y264" s="37">
        <f t="shared" si="72"/>
        <v>6627.3784315437078</v>
      </c>
      <c r="Z264" s="38">
        <f t="shared" si="73"/>
        <v>7.6191827825584498E-3</v>
      </c>
      <c r="AA264" s="35"/>
      <c r="AB264" s="37">
        <v>867429.71571085986</v>
      </c>
      <c r="AC264" s="37">
        <f t="shared" si="74"/>
        <v>4229.105934159481</v>
      </c>
      <c r="AD264" s="38">
        <f t="shared" si="75"/>
        <v>4.8754450736031366E-3</v>
      </c>
      <c r="AE264" s="35"/>
      <c r="AF264" s="37">
        <v>865082.86607450002</v>
      </c>
      <c r="AG264" s="37">
        <f t="shared" si="76"/>
        <v>1882.2562977996422</v>
      </c>
      <c r="AH264" s="38">
        <f t="shared" si="77"/>
        <v>2.1758104010784376E-3</v>
      </c>
      <c r="AI264" s="35"/>
      <c r="AJ264" s="37">
        <v>865082.86607450002</v>
      </c>
      <c r="AK264" s="37">
        <f t="shared" si="78"/>
        <v>1882.2562977996422</v>
      </c>
      <c r="AL264" s="38">
        <f t="shared" si="79"/>
        <v>2.1758104010784376E-3</v>
      </c>
      <c r="AM264" s="35"/>
    </row>
    <row r="265" spans="1:39" x14ac:dyDescent="0.25">
      <c r="A265" s="34">
        <v>8913772</v>
      </c>
      <c r="B265" s="34" t="s">
        <v>179</v>
      </c>
      <c r="C265" s="34">
        <v>8913772</v>
      </c>
      <c r="D265" s="34" t="s">
        <v>105</v>
      </c>
      <c r="F265" s="37">
        <v>1722613.0749890597</v>
      </c>
      <c r="G265" s="35"/>
      <c r="H265" s="37">
        <v>1740348.539725</v>
      </c>
      <c r="I265" s="37">
        <f t="shared" si="64"/>
        <v>17735.464735940332</v>
      </c>
      <c r="J265" s="38">
        <f t="shared" si="65"/>
        <v>1.0190754513313057E-2</v>
      </c>
      <c r="K265" s="35"/>
      <c r="L265" s="37">
        <v>1740348.539725</v>
      </c>
      <c r="M265" s="37">
        <f t="shared" si="66"/>
        <v>17735.464735940332</v>
      </c>
      <c r="N265" s="38">
        <f t="shared" si="67"/>
        <v>1.0190754513313057E-2</v>
      </c>
      <c r="O265" s="35"/>
      <c r="P265" s="37">
        <v>1730674.6498750001</v>
      </c>
      <c r="Q265" s="37">
        <f t="shared" si="68"/>
        <v>8061.5748859404121</v>
      </c>
      <c r="R265" s="38">
        <f t="shared" si="69"/>
        <v>4.6580533704140567E-3</v>
      </c>
      <c r="S265" s="35"/>
      <c r="T265" s="37">
        <v>1730674.6498749999</v>
      </c>
      <c r="U265" s="37">
        <f t="shared" si="70"/>
        <v>8061.5748859401792</v>
      </c>
      <c r="V265" s="38">
        <f t="shared" si="71"/>
        <v>4.6580533704139232E-3</v>
      </c>
      <c r="W265" s="35"/>
      <c r="X265" s="37">
        <v>1738736.2247500001</v>
      </c>
      <c r="Y265" s="37">
        <f t="shared" si="72"/>
        <v>16123.149760940345</v>
      </c>
      <c r="Z265" s="38">
        <f t="shared" si="73"/>
        <v>9.2729130108614218E-3</v>
      </c>
      <c r="AA265" s="35"/>
      <c r="AB265" s="37">
        <v>1738736.2247500001</v>
      </c>
      <c r="AC265" s="37">
        <f t="shared" si="74"/>
        <v>16123.149760940345</v>
      </c>
      <c r="AD265" s="38">
        <f t="shared" si="75"/>
        <v>9.2729130108614218E-3</v>
      </c>
      <c r="AE265" s="35"/>
      <c r="AF265" s="37">
        <v>1726643.8624375002</v>
      </c>
      <c r="AG265" s="37">
        <f t="shared" si="76"/>
        <v>4030.7874484404456</v>
      </c>
      <c r="AH265" s="38">
        <f t="shared" si="77"/>
        <v>2.3344637166521358E-3</v>
      </c>
      <c r="AI265" s="35"/>
      <c r="AJ265" s="37">
        <v>1726643.8624374999</v>
      </c>
      <c r="AK265" s="37">
        <f t="shared" si="78"/>
        <v>4030.7874484402128</v>
      </c>
      <c r="AL265" s="38">
        <f t="shared" si="79"/>
        <v>2.3344637166520014E-3</v>
      </c>
      <c r="AM265" s="35"/>
    </row>
    <row r="266" spans="1:39" x14ac:dyDescent="0.25">
      <c r="A266" s="34">
        <v>8913774</v>
      </c>
      <c r="B266" s="34" t="s">
        <v>303</v>
      </c>
      <c r="C266" s="34">
        <v>8913774</v>
      </c>
      <c r="D266" s="34" t="s">
        <v>105</v>
      </c>
      <c r="F266" s="37">
        <v>421634.91982950625</v>
      </c>
      <c r="G266" s="35"/>
      <c r="H266" s="37">
        <v>422413.26184949995</v>
      </c>
      <c r="I266" s="37">
        <f t="shared" si="64"/>
        <v>778.34201999369543</v>
      </c>
      <c r="J266" s="38">
        <f t="shared" si="65"/>
        <v>1.8426079157311307E-3</v>
      </c>
      <c r="K266" s="35"/>
      <c r="L266" s="37">
        <v>422413.26184949989</v>
      </c>
      <c r="M266" s="37">
        <f t="shared" si="66"/>
        <v>778.34201999363722</v>
      </c>
      <c r="N266" s="38">
        <f t="shared" si="67"/>
        <v>1.8426079157309932E-3</v>
      </c>
      <c r="O266" s="35"/>
      <c r="P266" s="37">
        <v>423191.60389899992</v>
      </c>
      <c r="Q266" s="37">
        <f t="shared" si="68"/>
        <v>1556.6840694936691</v>
      </c>
      <c r="R266" s="38">
        <f t="shared" si="69"/>
        <v>3.6784379821136327E-3</v>
      </c>
      <c r="S266" s="35"/>
      <c r="T266" s="37">
        <v>423191.60389899992</v>
      </c>
      <c r="U266" s="37">
        <f t="shared" si="70"/>
        <v>1556.6840694936691</v>
      </c>
      <c r="V266" s="38">
        <f t="shared" si="71"/>
        <v>3.6784379821136327E-3</v>
      </c>
      <c r="W266" s="35"/>
      <c r="X266" s="37">
        <v>422413.26184949995</v>
      </c>
      <c r="Y266" s="37">
        <f t="shared" si="72"/>
        <v>778.34201999369543</v>
      </c>
      <c r="Z266" s="38">
        <f t="shared" si="73"/>
        <v>1.8426079157311307E-3</v>
      </c>
      <c r="AA266" s="35"/>
      <c r="AB266" s="37">
        <v>422413.26184949989</v>
      </c>
      <c r="AC266" s="37">
        <f t="shared" si="74"/>
        <v>778.34201999363722</v>
      </c>
      <c r="AD266" s="38">
        <f t="shared" si="75"/>
        <v>1.8426079157309932E-3</v>
      </c>
      <c r="AE266" s="35"/>
      <c r="AF266" s="37">
        <v>422413.26184949995</v>
      </c>
      <c r="AG266" s="37">
        <f t="shared" si="76"/>
        <v>778.34201999369543</v>
      </c>
      <c r="AH266" s="38">
        <f t="shared" si="77"/>
        <v>1.8426079157311307E-3</v>
      </c>
      <c r="AI266" s="35"/>
      <c r="AJ266" s="37">
        <v>422413.26184949989</v>
      </c>
      <c r="AK266" s="37">
        <f t="shared" si="78"/>
        <v>778.34201999363722</v>
      </c>
      <c r="AL266" s="38">
        <f t="shared" si="79"/>
        <v>1.8426079157309932E-3</v>
      </c>
      <c r="AM266" s="35"/>
    </row>
    <row r="267" spans="1:39" x14ac:dyDescent="0.25">
      <c r="A267" s="34">
        <v>8913775</v>
      </c>
      <c r="B267" s="34" t="s">
        <v>52</v>
      </c>
      <c r="C267" s="34">
        <v>8913775</v>
      </c>
      <c r="D267" s="34" t="s">
        <v>105</v>
      </c>
      <c r="F267" s="37">
        <v>1771653.6666185027</v>
      </c>
      <c r="G267" s="35"/>
      <c r="H267" s="37">
        <v>1789928.5778325999</v>
      </c>
      <c r="I267" s="37">
        <f t="shared" si="64"/>
        <v>18274.91121409717</v>
      </c>
      <c r="J267" s="38">
        <f t="shared" si="65"/>
        <v>1.0209854985513451E-2</v>
      </c>
      <c r="K267" s="35"/>
      <c r="L267" s="37">
        <v>1789928.5778325999</v>
      </c>
      <c r="M267" s="37">
        <f t="shared" si="66"/>
        <v>18274.91121409717</v>
      </c>
      <c r="N267" s="38">
        <f t="shared" si="67"/>
        <v>1.0209854985513451E-2</v>
      </c>
      <c r="O267" s="35"/>
      <c r="P267" s="37">
        <v>1779960.4444329999</v>
      </c>
      <c r="Q267" s="37">
        <f t="shared" si="68"/>
        <v>8306.7778144972399</v>
      </c>
      <c r="R267" s="38">
        <f t="shared" si="69"/>
        <v>4.6668328166940441E-3</v>
      </c>
      <c r="S267" s="35"/>
      <c r="T267" s="37">
        <v>1779960.4444329999</v>
      </c>
      <c r="U267" s="37">
        <f t="shared" si="70"/>
        <v>8306.7778144972399</v>
      </c>
      <c r="V267" s="38">
        <f t="shared" si="71"/>
        <v>4.6668328166940441E-3</v>
      </c>
      <c r="W267" s="35"/>
      <c r="X267" s="37">
        <v>1788267.222266</v>
      </c>
      <c r="Y267" s="37">
        <f t="shared" si="72"/>
        <v>16613.555647497298</v>
      </c>
      <c r="Z267" s="38">
        <f t="shared" si="73"/>
        <v>9.2903093232595615E-3</v>
      </c>
      <c r="AA267" s="35"/>
      <c r="AB267" s="37">
        <v>1788267.2222659998</v>
      </c>
      <c r="AC267" s="37">
        <f t="shared" si="74"/>
        <v>16613.555647497065</v>
      </c>
      <c r="AD267" s="38">
        <f t="shared" si="75"/>
        <v>9.2903093232594332E-3</v>
      </c>
      <c r="AE267" s="35"/>
      <c r="AF267" s="37">
        <v>1775807.0555165</v>
      </c>
      <c r="AG267" s="37">
        <f t="shared" si="76"/>
        <v>4153.3888979973271</v>
      </c>
      <c r="AH267" s="38">
        <f t="shared" si="77"/>
        <v>2.3388739700605024E-3</v>
      </c>
      <c r="AI267" s="35"/>
      <c r="AJ267" s="37">
        <v>1775807.0555164998</v>
      </c>
      <c r="AK267" s="37">
        <f t="shared" si="78"/>
        <v>4153.3888979970943</v>
      </c>
      <c r="AL267" s="38">
        <f t="shared" si="79"/>
        <v>2.3388739700603714E-3</v>
      </c>
      <c r="AM267" s="35"/>
    </row>
    <row r="268" spans="1:39" x14ac:dyDescent="0.25">
      <c r="A268" s="34">
        <v>8913776</v>
      </c>
      <c r="B268" s="34" t="s">
        <v>180</v>
      </c>
      <c r="C268" s="34">
        <v>8913776</v>
      </c>
      <c r="D268" s="34" t="s">
        <v>105</v>
      </c>
      <c r="F268" s="37">
        <v>1434496.18</v>
      </c>
      <c r="G268" s="35"/>
      <c r="H268" s="37">
        <v>1437806.67469875</v>
      </c>
      <c r="I268" s="37">
        <f t="shared" si="64"/>
        <v>3310.494698750088</v>
      </c>
      <c r="J268" s="38">
        <f t="shared" si="65"/>
        <v>2.3024616292337805E-3</v>
      </c>
      <c r="K268" s="35"/>
      <c r="L268" s="37">
        <v>1437806.67469875</v>
      </c>
      <c r="M268" s="37">
        <f t="shared" si="66"/>
        <v>3310.494698750088</v>
      </c>
      <c r="N268" s="38">
        <f t="shared" si="67"/>
        <v>2.3024616292337805E-3</v>
      </c>
      <c r="O268" s="35"/>
      <c r="P268" s="37">
        <v>1441117.1698975</v>
      </c>
      <c r="Q268" s="37">
        <f t="shared" si="68"/>
        <v>6620.9898975000251</v>
      </c>
      <c r="R268" s="38">
        <f t="shared" si="69"/>
        <v>4.5943453008549925E-3</v>
      </c>
      <c r="S268" s="35"/>
      <c r="T268" s="37">
        <v>1441117.1698975</v>
      </c>
      <c r="U268" s="37">
        <f t="shared" si="70"/>
        <v>6620.9898975000251</v>
      </c>
      <c r="V268" s="38">
        <f t="shared" si="71"/>
        <v>4.5943453008549925E-3</v>
      </c>
      <c r="W268" s="35"/>
      <c r="X268" s="37">
        <v>1438200</v>
      </c>
      <c r="Y268" s="37">
        <f t="shared" si="72"/>
        <v>3703.8200000000652</v>
      </c>
      <c r="Z268" s="38">
        <f t="shared" si="73"/>
        <v>2.57531636768187E-3</v>
      </c>
      <c r="AA268" s="35"/>
      <c r="AB268" s="37">
        <v>1438200</v>
      </c>
      <c r="AC268" s="37">
        <f t="shared" si="74"/>
        <v>3703.8200000000652</v>
      </c>
      <c r="AD268" s="38">
        <f t="shared" si="75"/>
        <v>2.57531636768187E-3</v>
      </c>
      <c r="AE268" s="35"/>
      <c r="AF268" s="37">
        <v>1480500</v>
      </c>
      <c r="AG268" s="37">
        <f t="shared" si="76"/>
        <v>46003.820000000065</v>
      </c>
      <c r="AH268" s="38">
        <f t="shared" si="77"/>
        <v>3.1073164471462387E-2</v>
      </c>
      <c r="AI268" s="35"/>
      <c r="AJ268" s="37">
        <v>1480500</v>
      </c>
      <c r="AK268" s="37">
        <f t="shared" si="78"/>
        <v>46003.820000000065</v>
      </c>
      <c r="AL268" s="38">
        <f t="shared" si="79"/>
        <v>3.1073164471462387E-2</v>
      </c>
      <c r="AM268" s="35"/>
    </row>
    <row r="269" spans="1:39" x14ac:dyDescent="0.25">
      <c r="A269" s="34">
        <v>8913777</v>
      </c>
      <c r="B269" s="34" t="s">
        <v>53</v>
      </c>
      <c r="C269" s="34">
        <v>8913777</v>
      </c>
      <c r="D269" s="34" t="s">
        <v>105</v>
      </c>
      <c r="F269" s="37">
        <v>1185805.1134583128</v>
      </c>
      <c r="G269" s="35"/>
      <c r="H269" s="37">
        <v>1188493.8810337498</v>
      </c>
      <c r="I269" s="37">
        <f t="shared" si="64"/>
        <v>2688.7675754369702</v>
      </c>
      <c r="J269" s="38">
        <f t="shared" si="65"/>
        <v>2.2623318624899317E-3</v>
      </c>
      <c r="K269" s="35"/>
      <c r="L269" s="37">
        <v>1188493.88103375</v>
      </c>
      <c r="M269" s="37">
        <f t="shared" si="66"/>
        <v>2688.767575437203</v>
      </c>
      <c r="N269" s="38">
        <f t="shared" si="67"/>
        <v>2.2623318624901269E-3</v>
      </c>
      <c r="O269" s="35"/>
      <c r="P269" s="37">
        <v>1191182.6485674998</v>
      </c>
      <c r="Q269" s="37">
        <f t="shared" si="68"/>
        <v>5377.5351091870107</v>
      </c>
      <c r="R269" s="38">
        <f t="shared" si="69"/>
        <v>4.5144505048440404E-3</v>
      </c>
      <c r="S269" s="35"/>
      <c r="T269" s="37">
        <v>1191182.6485674998</v>
      </c>
      <c r="U269" s="37">
        <f t="shared" si="70"/>
        <v>5377.5351091870107</v>
      </c>
      <c r="V269" s="38">
        <f t="shared" si="71"/>
        <v>4.5144505048440404E-3</v>
      </c>
      <c r="W269" s="35"/>
      <c r="X269" s="37">
        <v>1188493.8810337498</v>
      </c>
      <c r="Y269" s="37">
        <f t="shared" si="72"/>
        <v>2688.7675754369702</v>
      </c>
      <c r="Z269" s="38">
        <f t="shared" si="73"/>
        <v>2.2623318624899317E-3</v>
      </c>
      <c r="AA269" s="35"/>
      <c r="AB269" s="37">
        <v>1188493.88103375</v>
      </c>
      <c r="AC269" s="37">
        <f t="shared" si="74"/>
        <v>2688.767575437203</v>
      </c>
      <c r="AD269" s="38">
        <f t="shared" si="75"/>
        <v>2.2623318624901269E-3</v>
      </c>
      <c r="AE269" s="35"/>
      <c r="AF269" s="37">
        <v>1188493.8810337498</v>
      </c>
      <c r="AG269" s="37">
        <f t="shared" si="76"/>
        <v>2688.7675754369702</v>
      </c>
      <c r="AH269" s="38">
        <f t="shared" si="77"/>
        <v>2.2623318624899317E-3</v>
      </c>
      <c r="AI269" s="35"/>
      <c r="AJ269" s="37">
        <v>1188493.88103375</v>
      </c>
      <c r="AK269" s="37">
        <f t="shared" si="78"/>
        <v>2688.767575437203</v>
      </c>
      <c r="AL269" s="38">
        <f t="shared" si="79"/>
        <v>2.2623318624901269E-3</v>
      </c>
      <c r="AM269" s="35"/>
    </row>
    <row r="270" spans="1:39" x14ac:dyDescent="0.25">
      <c r="A270" s="34">
        <v>8913779</v>
      </c>
      <c r="B270" s="34" t="s">
        <v>181</v>
      </c>
      <c r="C270" s="34">
        <v>8913779</v>
      </c>
      <c r="D270" s="34" t="s">
        <v>105</v>
      </c>
      <c r="F270" s="37">
        <v>1602382.827660993</v>
      </c>
      <c r="G270" s="35"/>
      <c r="H270" s="37">
        <v>1618795.7597047</v>
      </c>
      <c r="I270" s="37">
        <f t="shared" si="64"/>
        <v>16412.932043706998</v>
      </c>
      <c r="J270" s="38">
        <f t="shared" si="65"/>
        <v>1.0138976424487941E-2</v>
      </c>
      <c r="K270" s="35"/>
      <c r="L270" s="37">
        <v>1618795.7597046997</v>
      </c>
      <c r="M270" s="37">
        <f t="shared" si="66"/>
        <v>16412.932043706765</v>
      </c>
      <c r="N270" s="38">
        <f t="shared" si="67"/>
        <v>1.0138976424487798E-2</v>
      </c>
      <c r="O270" s="35"/>
      <c r="P270" s="37">
        <v>1609843.2513384998</v>
      </c>
      <c r="Q270" s="37">
        <f t="shared" si="68"/>
        <v>7460.4236775068566</v>
      </c>
      <c r="R270" s="38">
        <f t="shared" si="69"/>
        <v>4.6342547147394057E-3</v>
      </c>
      <c r="S270" s="35"/>
      <c r="T270" s="37">
        <v>1609843.2513384998</v>
      </c>
      <c r="U270" s="37">
        <f t="shared" si="70"/>
        <v>7460.4236775068566</v>
      </c>
      <c r="V270" s="38">
        <f t="shared" si="71"/>
        <v>4.6342547147394057E-3</v>
      </c>
      <c r="W270" s="35"/>
      <c r="X270" s="37">
        <v>1617303.6749769999</v>
      </c>
      <c r="Y270" s="37">
        <f t="shared" si="72"/>
        <v>14920.847316006897</v>
      </c>
      <c r="Z270" s="38">
        <f t="shared" si="73"/>
        <v>9.225754907295991E-3</v>
      </c>
      <c r="AA270" s="35"/>
      <c r="AB270" s="37">
        <v>1617303.6749769999</v>
      </c>
      <c r="AC270" s="37">
        <f t="shared" si="74"/>
        <v>14920.847316006897</v>
      </c>
      <c r="AD270" s="38">
        <f t="shared" si="75"/>
        <v>9.225754907295991E-3</v>
      </c>
      <c r="AE270" s="35"/>
      <c r="AF270" s="37">
        <v>1606113.0395192499</v>
      </c>
      <c r="AG270" s="37">
        <f t="shared" si="76"/>
        <v>3730.2118582569528</v>
      </c>
      <c r="AH270" s="38">
        <f t="shared" si="77"/>
        <v>2.3225089184093165E-3</v>
      </c>
      <c r="AI270" s="35"/>
      <c r="AJ270" s="37">
        <v>1606113.0395192497</v>
      </c>
      <c r="AK270" s="37">
        <f t="shared" si="78"/>
        <v>3730.21185825672</v>
      </c>
      <c r="AL270" s="38">
        <f t="shared" si="79"/>
        <v>2.3225089184091717E-3</v>
      </c>
      <c r="AM270" s="35"/>
    </row>
    <row r="271" spans="1:39" x14ac:dyDescent="0.25">
      <c r="A271" s="34">
        <v>8913780</v>
      </c>
      <c r="B271" s="34" t="s">
        <v>304</v>
      </c>
      <c r="C271" s="34">
        <v>8913780</v>
      </c>
      <c r="D271" s="34" t="s">
        <v>105</v>
      </c>
      <c r="F271" s="37">
        <v>820534.12452151428</v>
      </c>
      <c r="G271" s="35"/>
      <c r="H271" s="37">
        <v>828346.72076950001</v>
      </c>
      <c r="I271" s="37">
        <f t="shared" si="64"/>
        <v>7812.5962479857262</v>
      </c>
      <c r="J271" s="38">
        <f t="shared" si="65"/>
        <v>9.4315533002027781E-3</v>
      </c>
      <c r="K271" s="35"/>
      <c r="L271" s="37">
        <v>828346.72076950001</v>
      </c>
      <c r="M271" s="37">
        <f t="shared" si="66"/>
        <v>7812.5962479857262</v>
      </c>
      <c r="N271" s="38">
        <f t="shared" si="67"/>
        <v>9.4315533002027781E-3</v>
      </c>
      <c r="O271" s="35"/>
      <c r="P271" s="37">
        <v>824085.30462250009</v>
      </c>
      <c r="Q271" s="37">
        <f t="shared" si="68"/>
        <v>3551.1801009858027</v>
      </c>
      <c r="R271" s="38">
        <f t="shared" si="69"/>
        <v>4.309238474544258E-3</v>
      </c>
      <c r="S271" s="35"/>
      <c r="T271" s="37">
        <v>824085.30462250009</v>
      </c>
      <c r="U271" s="37">
        <f t="shared" si="70"/>
        <v>3551.1801009858027</v>
      </c>
      <c r="V271" s="38">
        <f t="shared" si="71"/>
        <v>4.309238474544258E-3</v>
      </c>
      <c r="W271" s="35"/>
      <c r="X271" s="37">
        <v>827636.48474500002</v>
      </c>
      <c r="Y271" s="37">
        <f t="shared" si="72"/>
        <v>7102.360223485739</v>
      </c>
      <c r="Z271" s="38">
        <f t="shared" si="73"/>
        <v>8.5814972568228672E-3</v>
      </c>
      <c r="AA271" s="35"/>
      <c r="AB271" s="37">
        <v>827636.48474500002</v>
      </c>
      <c r="AC271" s="37">
        <f t="shared" si="74"/>
        <v>7102.360223485739</v>
      </c>
      <c r="AD271" s="38">
        <f t="shared" si="75"/>
        <v>8.5814972568228672E-3</v>
      </c>
      <c r="AE271" s="35"/>
      <c r="AF271" s="37">
        <v>822309.71456125006</v>
      </c>
      <c r="AG271" s="37">
        <f t="shared" si="76"/>
        <v>1775.5900397357764</v>
      </c>
      <c r="AH271" s="38">
        <f t="shared" si="77"/>
        <v>2.1592716324446643E-3</v>
      </c>
      <c r="AI271" s="35"/>
      <c r="AJ271" s="37">
        <v>822309.71456125006</v>
      </c>
      <c r="AK271" s="37">
        <f t="shared" si="78"/>
        <v>1775.5900397357764</v>
      </c>
      <c r="AL271" s="38">
        <f t="shared" si="79"/>
        <v>2.1592716324446643E-3</v>
      </c>
      <c r="AM271" s="35"/>
    </row>
    <row r="272" spans="1:39" x14ac:dyDescent="0.25">
      <c r="A272" s="34">
        <v>8913781</v>
      </c>
      <c r="B272" s="34" t="s">
        <v>54</v>
      </c>
      <c r="C272" s="34">
        <v>8913781</v>
      </c>
      <c r="D272" s="34" t="s">
        <v>105</v>
      </c>
      <c r="F272" s="37">
        <v>905230.03571345378</v>
      </c>
      <c r="G272" s="35"/>
      <c r="H272" s="37">
        <v>907217.36553924996</v>
      </c>
      <c r="I272" s="37">
        <f t="shared" si="64"/>
        <v>1987.3298257961869</v>
      </c>
      <c r="J272" s="38">
        <f t="shared" si="65"/>
        <v>2.1905773646814157E-3</v>
      </c>
      <c r="K272" s="35"/>
      <c r="L272" s="37">
        <v>907217.36553924996</v>
      </c>
      <c r="M272" s="37">
        <f t="shared" si="66"/>
        <v>1987.3298257961869</v>
      </c>
      <c r="N272" s="38">
        <f t="shared" si="67"/>
        <v>2.1905773646814157E-3</v>
      </c>
      <c r="O272" s="35"/>
      <c r="P272" s="37">
        <v>909204.69537849992</v>
      </c>
      <c r="Q272" s="37">
        <f t="shared" si="68"/>
        <v>3974.6596650461433</v>
      </c>
      <c r="R272" s="38">
        <f t="shared" si="69"/>
        <v>4.3715784632980823E-3</v>
      </c>
      <c r="S272" s="35"/>
      <c r="T272" s="37">
        <v>909204.69537850004</v>
      </c>
      <c r="U272" s="37">
        <f t="shared" si="70"/>
        <v>3974.6596650462598</v>
      </c>
      <c r="V272" s="38">
        <f t="shared" si="71"/>
        <v>4.3715784632982098E-3</v>
      </c>
      <c r="W272" s="35"/>
      <c r="X272" s="37">
        <v>907217.36553924996</v>
      </c>
      <c r="Y272" s="37">
        <f t="shared" si="72"/>
        <v>1987.3298257961869</v>
      </c>
      <c r="Z272" s="38">
        <f t="shared" si="73"/>
        <v>2.1905773646814157E-3</v>
      </c>
      <c r="AA272" s="35"/>
      <c r="AB272" s="37">
        <v>907217.36553924996</v>
      </c>
      <c r="AC272" s="37">
        <f t="shared" si="74"/>
        <v>1987.3298257961869</v>
      </c>
      <c r="AD272" s="38">
        <f t="shared" si="75"/>
        <v>2.1905773646814157E-3</v>
      </c>
      <c r="AE272" s="35"/>
      <c r="AF272" s="37">
        <v>907217.36553924996</v>
      </c>
      <c r="AG272" s="37">
        <f t="shared" si="76"/>
        <v>1987.3298257961869</v>
      </c>
      <c r="AH272" s="38">
        <f t="shared" si="77"/>
        <v>2.1905773646814157E-3</v>
      </c>
      <c r="AI272" s="35"/>
      <c r="AJ272" s="37">
        <v>907217.36553924996</v>
      </c>
      <c r="AK272" s="37">
        <f t="shared" si="78"/>
        <v>1987.3298257961869</v>
      </c>
      <c r="AL272" s="38">
        <f t="shared" si="79"/>
        <v>2.1905773646814157E-3</v>
      </c>
      <c r="AM272" s="35"/>
    </row>
    <row r="273" spans="1:39" x14ac:dyDescent="0.25">
      <c r="A273" s="34">
        <v>8913782</v>
      </c>
      <c r="B273" s="34" t="s">
        <v>182</v>
      </c>
      <c r="C273" s="34">
        <v>8913782</v>
      </c>
      <c r="D273" s="34" t="s">
        <v>105</v>
      </c>
      <c r="F273" s="37">
        <v>1298517.4605640729</v>
      </c>
      <c r="G273" s="35"/>
      <c r="H273" s="37">
        <v>1311587.8735666</v>
      </c>
      <c r="I273" s="37">
        <f t="shared" si="64"/>
        <v>13070.413002527086</v>
      </c>
      <c r="J273" s="38">
        <f t="shared" si="65"/>
        <v>9.9653353510998251E-3</v>
      </c>
      <c r="K273" s="35"/>
      <c r="L273" s="37">
        <v>1311587.8735666</v>
      </c>
      <c r="M273" s="37">
        <f t="shared" si="66"/>
        <v>13070.413002527086</v>
      </c>
      <c r="N273" s="38">
        <f t="shared" si="67"/>
        <v>9.9653353510998251E-3</v>
      </c>
      <c r="O273" s="35"/>
      <c r="P273" s="37">
        <v>1304458.5574030001</v>
      </c>
      <c r="Q273" s="37">
        <f t="shared" si="68"/>
        <v>5941.0968389271293</v>
      </c>
      <c r="R273" s="38">
        <f t="shared" si="69"/>
        <v>4.5544542639630089E-3</v>
      </c>
      <c r="S273" s="35"/>
      <c r="T273" s="37">
        <v>1304458.5574030001</v>
      </c>
      <c r="U273" s="37">
        <f t="shared" si="70"/>
        <v>5941.0968389271293</v>
      </c>
      <c r="V273" s="38">
        <f t="shared" si="71"/>
        <v>4.5544542639630089E-3</v>
      </c>
      <c r="W273" s="35"/>
      <c r="X273" s="37">
        <v>1310399.654206</v>
      </c>
      <c r="Y273" s="37">
        <f t="shared" si="72"/>
        <v>11882.193641927093</v>
      </c>
      <c r="Z273" s="38">
        <f t="shared" si="73"/>
        <v>9.0676104834038398E-3</v>
      </c>
      <c r="AA273" s="35"/>
      <c r="AB273" s="37">
        <v>1310399.654206</v>
      </c>
      <c r="AC273" s="37">
        <f t="shared" si="74"/>
        <v>11882.193641927093</v>
      </c>
      <c r="AD273" s="38">
        <f t="shared" si="75"/>
        <v>9.0676104834038398E-3</v>
      </c>
      <c r="AE273" s="35"/>
      <c r="AF273" s="37">
        <v>1301488.0090015002</v>
      </c>
      <c r="AG273" s="37">
        <f t="shared" si="76"/>
        <v>2970.5484374272637</v>
      </c>
      <c r="AH273" s="38">
        <f t="shared" si="77"/>
        <v>2.2824247452777257E-3</v>
      </c>
      <c r="AI273" s="35"/>
      <c r="AJ273" s="37">
        <v>1301488.0090015002</v>
      </c>
      <c r="AK273" s="37">
        <f t="shared" si="78"/>
        <v>2970.5484374272637</v>
      </c>
      <c r="AL273" s="38">
        <f t="shared" si="79"/>
        <v>2.2824247452777257E-3</v>
      </c>
      <c r="AM273" s="35"/>
    </row>
    <row r="274" spans="1:39" x14ac:dyDescent="0.25">
      <c r="A274" s="34">
        <v>8913783</v>
      </c>
      <c r="B274" s="34" t="s">
        <v>305</v>
      </c>
      <c r="C274" s="34">
        <v>8913783</v>
      </c>
      <c r="D274" s="34" t="s">
        <v>105</v>
      </c>
      <c r="F274" s="37">
        <v>1128511.717845293</v>
      </c>
      <c r="G274" s="35"/>
      <c r="H274" s="37">
        <v>1131057.2518445</v>
      </c>
      <c r="I274" s="37">
        <f t="shared" si="64"/>
        <v>2545.5339992069639</v>
      </c>
      <c r="J274" s="38">
        <f t="shared" si="65"/>
        <v>2.250579265599306E-3</v>
      </c>
      <c r="K274" s="35"/>
      <c r="L274" s="37">
        <v>1131057.2518445</v>
      </c>
      <c r="M274" s="37">
        <f t="shared" si="66"/>
        <v>2545.5339992069639</v>
      </c>
      <c r="N274" s="38">
        <f t="shared" si="67"/>
        <v>2.250579265599306E-3</v>
      </c>
      <c r="O274" s="35"/>
      <c r="P274" s="37">
        <v>1133602.7858889999</v>
      </c>
      <c r="Q274" s="37">
        <f t="shared" si="68"/>
        <v>5091.0680437069386</v>
      </c>
      <c r="R274" s="38">
        <f t="shared" si="69"/>
        <v>4.4910511045669265E-3</v>
      </c>
      <c r="S274" s="35"/>
      <c r="T274" s="37">
        <v>1133602.7858889999</v>
      </c>
      <c r="U274" s="37">
        <f t="shared" si="70"/>
        <v>5091.0680437069386</v>
      </c>
      <c r="V274" s="38">
        <f t="shared" si="71"/>
        <v>4.4910511045669265E-3</v>
      </c>
      <c r="W274" s="35"/>
      <c r="X274" s="37">
        <v>1131057.2518445</v>
      </c>
      <c r="Y274" s="37">
        <f t="shared" si="72"/>
        <v>2545.5339992069639</v>
      </c>
      <c r="Z274" s="38">
        <f t="shared" si="73"/>
        <v>2.250579265599306E-3</v>
      </c>
      <c r="AA274" s="35"/>
      <c r="AB274" s="37">
        <v>1131057.2518445</v>
      </c>
      <c r="AC274" s="37">
        <f t="shared" si="74"/>
        <v>2545.5339992069639</v>
      </c>
      <c r="AD274" s="38">
        <f t="shared" si="75"/>
        <v>2.250579265599306E-3</v>
      </c>
      <c r="AE274" s="35"/>
      <c r="AF274" s="37">
        <v>1131057.2518445</v>
      </c>
      <c r="AG274" s="37">
        <f t="shared" si="76"/>
        <v>2545.5339992069639</v>
      </c>
      <c r="AH274" s="38">
        <f t="shared" si="77"/>
        <v>2.250579265599306E-3</v>
      </c>
      <c r="AI274" s="35"/>
      <c r="AJ274" s="37">
        <v>1131057.2518445</v>
      </c>
      <c r="AK274" s="37">
        <f t="shared" si="78"/>
        <v>2545.5339992069639</v>
      </c>
      <c r="AL274" s="38">
        <f t="shared" si="79"/>
        <v>2.250579265599306E-3</v>
      </c>
      <c r="AM274" s="35"/>
    </row>
    <row r="275" spans="1:39" x14ac:dyDescent="0.25">
      <c r="A275" s="34">
        <v>8913784</v>
      </c>
      <c r="B275" s="34" t="s">
        <v>306</v>
      </c>
      <c r="C275" s="34">
        <v>8913784</v>
      </c>
      <c r="D275" s="34" t="s">
        <v>105</v>
      </c>
      <c r="F275" s="37">
        <v>1195734.2892167424</v>
      </c>
      <c r="G275" s="35"/>
      <c r="H275" s="37">
        <v>1203542.5087489514</v>
      </c>
      <c r="I275" s="37">
        <f t="shared" si="64"/>
        <v>7808.2195322089829</v>
      </c>
      <c r="J275" s="38">
        <f t="shared" si="65"/>
        <v>6.4876973396854991E-3</v>
      </c>
      <c r="K275" s="35"/>
      <c r="L275" s="37">
        <v>1200011.0349547721</v>
      </c>
      <c r="M275" s="37">
        <f t="shared" si="66"/>
        <v>4276.7457380297128</v>
      </c>
      <c r="N275" s="38">
        <f t="shared" si="67"/>
        <v>3.5639220085929473E-3</v>
      </c>
      <c r="O275" s="35"/>
      <c r="P275" s="37">
        <v>1201161.4701459999</v>
      </c>
      <c r="Q275" s="37">
        <f t="shared" si="68"/>
        <v>5427.1809292575344</v>
      </c>
      <c r="R275" s="38">
        <f t="shared" si="69"/>
        <v>4.5182775706232624E-3</v>
      </c>
      <c r="S275" s="35"/>
      <c r="T275" s="37">
        <v>1201161.4701459999</v>
      </c>
      <c r="U275" s="37">
        <f t="shared" si="70"/>
        <v>5427.1809292575344</v>
      </c>
      <c r="V275" s="38">
        <f t="shared" si="71"/>
        <v>4.5182775706232624E-3</v>
      </c>
      <c r="W275" s="35"/>
      <c r="X275" s="37">
        <v>1203542.5087489514</v>
      </c>
      <c r="Y275" s="37">
        <f t="shared" si="72"/>
        <v>7808.2195322089829</v>
      </c>
      <c r="Z275" s="38">
        <f t="shared" si="73"/>
        <v>6.4876973396854991E-3</v>
      </c>
      <c r="AA275" s="35"/>
      <c r="AB275" s="37">
        <v>1200011.0349547721</v>
      </c>
      <c r="AC275" s="37">
        <f t="shared" si="74"/>
        <v>4276.7457380297128</v>
      </c>
      <c r="AD275" s="38">
        <f t="shared" si="75"/>
        <v>3.5639220085929473E-3</v>
      </c>
      <c r="AE275" s="35"/>
      <c r="AF275" s="37">
        <v>1198447.879673</v>
      </c>
      <c r="AG275" s="37">
        <f t="shared" si="76"/>
        <v>2713.5904562575743</v>
      </c>
      <c r="AH275" s="38">
        <f t="shared" si="77"/>
        <v>2.2642540424853397E-3</v>
      </c>
      <c r="AI275" s="35"/>
      <c r="AJ275" s="37">
        <v>1198447.879673</v>
      </c>
      <c r="AK275" s="37">
        <f t="shared" si="78"/>
        <v>2713.5904562575743</v>
      </c>
      <c r="AL275" s="38">
        <f t="shared" si="79"/>
        <v>2.2642540424853397E-3</v>
      </c>
      <c r="AM275" s="35"/>
    </row>
    <row r="276" spans="1:39" x14ac:dyDescent="0.25">
      <c r="A276" s="34">
        <v>8913788</v>
      </c>
      <c r="B276" s="34" t="s">
        <v>55</v>
      </c>
      <c r="C276" s="34">
        <v>8913788</v>
      </c>
      <c r="D276" s="34" t="s">
        <v>105</v>
      </c>
      <c r="F276" s="37">
        <v>1581280.5242043152</v>
      </c>
      <c r="G276" s="35"/>
      <c r="H276" s="37">
        <v>1597461.3308661999</v>
      </c>
      <c r="I276" s="37">
        <f t="shared" si="64"/>
        <v>16180.806661884766</v>
      </c>
      <c r="J276" s="38">
        <f t="shared" si="65"/>
        <v>1.0129075645988226E-2</v>
      </c>
      <c r="K276" s="35"/>
      <c r="L276" s="37">
        <v>1597461.3308662002</v>
      </c>
      <c r="M276" s="37">
        <f t="shared" si="66"/>
        <v>16180.806661884999</v>
      </c>
      <c r="N276" s="38">
        <f t="shared" si="67"/>
        <v>1.0129075645988372E-2</v>
      </c>
      <c r="O276" s="35"/>
      <c r="P276" s="37">
        <v>1588635.4363209999</v>
      </c>
      <c r="Q276" s="37">
        <f t="shared" si="68"/>
        <v>7354.9121166847181</v>
      </c>
      <c r="R276" s="38">
        <f t="shared" si="69"/>
        <v>4.6297041778933252E-3</v>
      </c>
      <c r="S276" s="35"/>
      <c r="T276" s="37">
        <v>1588635.4363210001</v>
      </c>
      <c r="U276" s="37">
        <f t="shared" si="70"/>
        <v>7354.9121166849509</v>
      </c>
      <c r="V276" s="38">
        <f t="shared" si="71"/>
        <v>4.6297041778934709E-3</v>
      </c>
      <c r="W276" s="35"/>
      <c r="X276" s="37">
        <v>1595990.3484420001</v>
      </c>
      <c r="Y276" s="37">
        <f t="shared" si="72"/>
        <v>14709.824237684952</v>
      </c>
      <c r="Z276" s="38">
        <f t="shared" si="73"/>
        <v>9.2167375899513612E-3</v>
      </c>
      <c r="AA276" s="35"/>
      <c r="AB276" s="37">
        <v>1595990.3484420001</v>
      </c>
      <c r="AC276" s="37">
        <f t="shared" si="74"/>
        <v>14709.824237684952</v>
      </c>
      <c r="AD276" s="38">
        <f t="shared" si="75"/>
        <v>9.2167375899513612E-3</v>
      </c>
      <c r="AE276" s="35"/>
      <c r="AF276" s="37">
        <v>1584957.9802605</v>
      </c>
      <c r="AG276" s="37">
        <f t="shared" si="76"/>
        <v>3677.4560561848339</v>
      </c>
      <c r="AH276" s="38">
        <f t="shared" si="77"/>
        <v>2.3202230607908079E-3</v>
      </c>
      <c r="AI276" s="35"/>
      <c r="AJ276" s="37">
        <v>1584957.9802605</v>
      </c>
      <c r="AK276" s="37">
        <f t="shared" si="78"/>
        <v>3677.4560561848339</v>
      </c>
      <c r="AL276" s="38">
        <f t="shared" si="79"/>
        <v>2.3202230607908079E-3</v>
      </c>
      <c r="AM276" s="35"/>
    </row>
    <row r="277" spans="1:39" x14ac:dyDescent="0.25">
      <c r="A277" s="34">
        <v>8913789</v>
      </c>
      <c r="B277" s="34" t="s">
        <v>307</v>
      </c>
      <c r="C277" s="34">
        <v>8913789</v>
      </c>
      <c r="D277" s="34" t="s">
        <v>105</v>
      </c>
      <c r="F277" s="37">
        <v>1472091.7138415067</v>
      </c>
      <c r="G277" s="35"/>
      <c r="H277" s="37">
        <v>1487071.4435518</v>
      </c>
      <c r="I277" s="37">
        <f t="shared" si="64"/>
        <v>14979.729710293235</v>
      </c>
      <c r="J277" s="38">
        <f t="shared" si="65"/>
        <v>1.0073308700296778E-2</v>
      </c>
      <c r="K277" s="35"/>
      <c r="L277" s="37">
        <v>1486542.659208203</v>
      </c>
      <c r="M277" s="37">
        <f t="shared" si="66"/>
        <v>14450.945366696222</v>
      </c>
      <c r="N277" s="38">
        <f t="shared" si="67"/>
        <v>9.7211777120432066E-3</v>
      </c>
      <c r="O277" s="35"/>
      <c r="P277" s="37">
        <v>1478900.681869</v>
      </c>
      <c r="Q277" s="37">
        <f t="shared" si="68"/>
        <v>6808.968027493218</v>
      </c>
      <c r="R277" s="38">
        <f t="shared" si="69"/>
        <v>4.6040738982473144E-3</v>
      </c>
      <c r="S277" s="35"/>
      <c r="T277" s="37">
        <v>1478900.681869</v>
      </c>
      <c r="U277" s="37">
        <f t="shared" si="70"/>
        <v>6808.968027493218</v>
      </c>
      <c r="V277" s="38">
        <f t="shared" si="71"/>
        <v>4.6040738982473144E-3</v>
      </c>
      <c r="W277" s="35"/>
      <c r="X277" s="37">
        <v>1485709.6499380001</v>
      </c>
      <c r="Y277" s="37">
        <f t="shared" si="72"/>
        <v>13617.936096493388</v>
      </c>
      <c r="Z277" s="38">
        <f t="shared" si="73"/>
        <v>9.1659471263861522E-3</v>
      </c>
      <c r="AA277" s="35"/>
      <c r="AB277" s="37">
        <v>1485709.6499379999</v>
      </c>
      <c r="AC277" s="37">
        <f t="shared" si="74"/>
        <v>13617.936096493155</v>
      </c>
      <c r="AD277" s="38">
        <f t="shared" si="75"/>
        <v>9.1659471263859961E-3</v>
      </c>
      <c r="AE277" s="35"/>
      <c r="AF277" s="37">
        <v>1475496.1978345001</v>
      </c>
      <c r="AG277" s="37">
        <f t="shared" si="76"/>
        <v>3404.483992993366</v>
      </c>
      <c r="AH277" s="38">
        <f t="shared" si="77"/>
        <v>2.3073485367091618E-3</v>
      </c>
      <c r="AI277" s="35"/>
      <c r="AJ277" s="37">
        <v>1475496.1978344999</v>
      </c>
      <c r="AK277" s="37">
        <f t="shared" si="78"/>
        <v>3404.4839929931331</v>
      </c>
      <c r="AL277" s="38">
        <f t="shared" si="79"/>
        <v>2.3073485367090044E-3</v>
      </c>
      <c r="AM277" s="35"/>
    </row>
    <row r="278" spans="1:39" x14ac:dyDescent="0.25">
      <c r="A278" s="34">
        <v>8913790</v>
      </c>
      <c r="B278" s="34" t="s">
        <v>83</v>
      </c>
      <c r="C278" s="34">
        <v>8913790</v>
      </c>
      <c r="D278" s="34" t="s">
        <v>105</v>
      </c>
      <c r="F278" s="37">
        <v>1949651.6894229325</v>
      </c>
      <c r="G278" s="35"/>
      <c r="H278" s="37">
        <v>1954250.0733735</v>
      </c>
      <c r="I278" s="37">
        <f t="shared" si="64"/>
        <v>4598.3839505675714</v>
      </c>
      <c r="J278" s="38">
        <f t="shared" si="65"/>
        <v>2.3530171564121617E-3</v>
      </c>
      <c r="K278" s="35"/>
      <c r="L278" s="37">
        <v>1954250.0733735</v>
      </c>
      <c r="M278" s="37">
        <f t="shared" si="66"/>
        <v>4598.3839505675714</v>
      </c>
      <c r="N278" s="38">
        <f t="shared" si="67"/>
        <v>2.3530171564121617E-3</v>
      </c>
      <c r="O278" s="35"/>
      <c r="P278" s="37">
        <v>1958848.457347</v>
      </c>
      <c r="Q278" s="37">
        <f t="shared" si="68"/>
        <v>9196.7679240675643</v>
      </c>
      <c r="R278" s="38">
        <f t="shared" si="69"/>
        <v>4.6949869396856582E-3</v>
      </c>
      <c r="S278" s="35"/>
      <c r="T278" s="37">
        <v>1958848.457347</v>
      </c>
      <c r="U278" s="37">
        <f t="shared" si="70"/>
        <v>9196.7679240675643</v>
      </c>
      <c r="V278" s="38">
        <f t="shared" si="71"/>
        <v>4.6949869396856582E-3</v>
      </c>
      <c r="W278" s="35"/>
      <c r="X278" s="37">
        <v>1954250.0733735</v>
      </c>
      <c r="Y278" s="37">
        <f t="shared" si="72"/>
        <v>4598.3839505675714</v>
      </c>
      <c r="Z278" s="38">
        <f t="shared" si="73"/>
        <v>2.3530171564121617E-3</v>
      </c>
      <c r="AA278" s="35"/>
      <c r="AB278" s="37">
        <v>1954250.0733735</v>
      </c>
      <c r="AC278" s="37">
        <f t="shared" si="74"/>
        <v>4598.3839505675714</v>
      </c>
      <c r="AD278" s="38">
        <f t="shared" si="75"/>
        <v>2.3530171564121617E-3</v>
      </c>
      <c r="AE278" s="35"/>
      <c r="AF278" s="37">
        <v>1954250.0733735</v>
      </c>
      <c r="AG278" s="37">
        <f t="shared" si="76"/>
        <v>4598.3839505675714</v>
      </c>
      <c r="AH278" s="38">
        <f t="shared" si="77"/>
        <v>2.3530171564121617E-3</v>
      </c>
      <c r="AI278" s="35"/>
      <c r="AJ278" s="37">
        <v>1954250.0733735</v>
      </c>
      <c r="AK278" s="37">
        <f t="shared" si="78"/>
        <v>4598.3839505675714</v>
      </c>
      <c r="AL278" s="38">
        <f t="shared" si="79"/>
        <v>2.3530171564121617E-3</v>
      </c>
      <c r="AM278" s="35"/>
    </row>
    <row r="279" spans="1:39" x14ac:dyDescent="0.25">
      <c r="A279" s="34">
        <v>8913791</v>
      </c>
      <c r="B279" s="34" t="s">
        <v>308</v>
      </c>
      <c r="C279" s="34">
        <v>8913791</v>
      </c>
      <c r="D279" s="34" t="s">
        <v>105</v>
      </c>
      <c r="F279" s="37">
        <v>1553443.8709174746</v>
      </c>
      <c r="G279" s="35"/>
      <c r="H279" s="37">
        <v>1569318.4743798999</v>
      </c>
      <c r="I279" s="37">
        <f t="shared" si="64"/>
        <v>15874.603462425293</v>
      </c>
      <c r="J279" s="38">
        <f t="shared" si="65"/>
        <v>1.0115603506610078E-2</v>
      </c>
      <c r="K279" s="35"/>
      <c r="L279" s="37">
        <v>1566958.2359461421</v>
      </c>
      <c r="M279" s="37">
        <f t="shared" si="66"/>
        <v>13514.365028667497</v>
      </c>
      <c r="N279" s="38">
        <f t="shared" si="67"/>
        <v>8.6245853390645184E-3</v>
      </c>
      <c r="O279" s="35"/>
      <c r="P279" s="37">
        <v>1560659.5997545</v>
      </c>
      <c r="Q279" s="37">
        <f t="shared" si="68"/>
        <v>7215.7288370253518</v>
      </c>
      <c r="R279" s="38">
        <f t="shared" si="69"/>
        <v>4.6235122881122985E-3</v>
      </c>
      <c r="S279" s="35"/>
      <c r="T279" s="37">
        <v>1560659.5997545</v>
      </c>
      <c r="U279" s="37">
        <f t="shared" si="70"/>
        <v>7215.7288370253518</v>
      </c>
      <c r="V279" s="38">
        <f t="shared" si="71"/>
        <v>4.6235122881122985E-3</v>
      </c>
      <c r="W279" s="35"/>
      <c r="X279" s="37">
        <v>1567875.328609</v>
      </c>
      <c r="Y279" s="37">
        <f t="shared" si="72"/>
        <v>14431.457691525342</v>
      </c>
      <c r="Z279" s="38">
        <f t="shared" si="73"/>
        <v>9.204467618180303E-3</v>
      </c>
      <c r="AA279" s="35"/>
      <c r="AB279" s="37">
        <v>1566958.2359461421</v>
      </c>
      <c r="AC279" s="37">
        <f t="shared" si="74"/>
        <v>13514.365028667497</v>
      </c>
      <c r="AD279" s="38">
        <f t="shared" si="75"/>
        <v>8.6245853390645184E-3</v>
      </c>
      <c r="AE279" s="35"/>
      <c r="AF279" s="37">
        <v>1557051.7353272501</v>
      </c>
      <c r="AG279" s="37">
        <f t="shared" si="76"/>
        <v>3607.8644097754732</v>
      </c>
      <c r="AH279" s="38">
        <f t="shared" si="77"/>
        <v>2.3171127380794431E-3</v>
      </c>
      <c r="AI279" s="35"/>
      <c r="AJ279" s="37">
        <v>1557051.7353272499</v>
      </c>
      <c r="AK279" s="37">
        <f t="shared" si="78"/>
        <v>3607.8644097752403</v>
      </c>
      <c r="AL279" s="38">
        <f t="shared" si="79"/>
        <v>2.3171127380792939E-3</v>
      </c>
      <c r="AM279" s="35"/>
    </row>
    <row r="280" spans="1:39" x14ac:dyDescent="0.25">
      <c r="A280" s="34">
        <v>8913792</v>
      </c>
      <c r="B280" s="34" t="s">
        <v>124</v>
      </c>
      <c r="C280" s="34">
        <v>8913792</v>
      </c>
      <c r="D280" s="34" t="s">
        <v>105</v>
      </c>
      <c r="F280" s="37">
        <v>1558835.7029398421</v>
      </c>
      <c r="G280" s="35"/>
      <c r="H280" s="37">
        <v>1574769.6165319001</v>
      </c>
      <c r="I280" s="37">
        <f t="shared" si="64"/>
        <v>15933.913592058001</v>
      </c>
      <c r="J280" s="38">
        <f t="shared" si="65"/>
        <v>1.011825058394834E-2</v>
      </c>
      <c r="K280" s="35"/>
      <c r="L280" s="37">
        <v>1574769.6165319001</v>
      </c>
      <c r="M280" s="37">
        <f t="shared" si="66"/>
        <v>15933.913592058001</v>
      </c>
      <c r="N280" s="38">
        <f t="shared" si="67"/>
        <v>1.011825058394834E-2</v>
      </c>
      <c r="O280" s="35"/>
      <c r="P280" s="37">
        <v>1566078.3909145002</v>
      </c>
      <c r="Q280" s="37">
        <f t="shared" si="68"/>
        <v>7242.6879746580962</v>
      </c>
      <c r="R280" s="38">
        <f t="shared" si="69"/>
        <v>4.6247288875678697E-3</v>
      </c>
      <c r="S280" s="35"/>
      <c r="T280" s="37">
        <v>1566078.3909145002</v>
      </c>
      <c r="U280" s="37">
        <f t="shared" si="70"/>
        <v>7242.6879746580962</v>
      </c>
      <c r="V280" s="38">
        <f t="shared" si="71"/>
        <v>4.6247288875678697E-3</v>
      </c>
      <c r="W280" s="35"/>
      <c r="X280" s="37">
        <v>1573321.0789290003</v>
      </c>
      <c r="Y280" s="37">
        <f t="shared" si="72"/>
        <v>14485.375989158172</v>
      </c>
      <c r="Z280" s="38">
        <f t="shared" si="73"/>
        <v>9.2068784834553521E-3</v>
      </c>
      <c r="AA280" s="35"/>
      <c r="AB280" s="37">
        <v>1573321.0789290003</v>
      </c>
      <c r="AC280" s="37">
        <f t="shared" si="74"/>
        <v>14485.375989158172</v>
      </c>
      <c r="AD280" s="38">
        <f t="shared" si="75"/>
        <v>9.2068784834553521E-3</v>
      </c>
      <c r="AE280" s="35"/>
      <c r="AF280" s="37">
        <v>1562457.0469072503</v>
      </c>
      <c r="AG280" s="37">
        <f t="shared" si="76"/>
        <v>3621.3439674081746</v>
      </c>
      <c r="AH280" s="38">
        <f t="shared" si="77"/>
        <v>2.3177238533221211E-3</v>
      </c>
      <c r="AI280" s="35"/>
      <c r="AJ280" s="37">
        <v>1562457.0469072503</v>
      </c>
      <c r="AK280" s="37">
        <f t="shared" si="78"/>
        <v>3621.3439674081746</v>
      </c>
      <c r="AL280" s="38">
        <f t="shared" si="79"/>
        <v>2.3177238533221211E-3</v>
      </c>
      <c r="AM280" s="35"/>
    </row>
    <row r="281" spans="1:39" x14ac:dyDescent="0.25">
      <c r="A281" s="34">
        <v>8913793</v>
      </c>
      <c r="B281" s="34" t="s">
        <v>56</v>
      </c>
      <c r="C281" s="34">
        <v>8913793</v>
      </c>
      <c r="D281" s="34" t="s">
        <v>105</v>
      </c>
      <c r="F281" s="37">
        <v>1155459.728432534</v>
      </c>
      <c r="G281" s="35"/>
      <c r="H281" s="37">
        <v>1166956.5063124001</v>
      </c>
      <c r="I281" s="37">
        <f t="shared" si="64"/>
        <v>11496.777879866073</v>
      </c>
      <c r="J281" s="38">
        <f t="shared" si="65"/>
        <v>9.8519334848186091E-3</v>
      </c>
      <c r="K281" s="35"/>
      <c r="L281" s="37">
        <v>1166956.5063124001</v>
      </c>
      <c r="M281" s="37">
        <f t="shared" si="66"/>
        <v>11496.777879866073</v>
      </c>
      <c r="N281" s="38">
        <f t="shared" si="67"/>
        <v>9.8519334848186091E-3</v>
      </c>
      <c r="O281" s="35"/>
      <c r="P281" s="37">
        <v>1160685.536542</v>
      </c>
      <c r="Q281" s="37">
        <f t="shared" si="68"/>
        <v>5225.8081094659865</v>
      </c>
      <c r="R281" s="38">
        <f t="shared" si="69"/>
        <v>4.5023461953658007E-3</v>
      </c>
      <c r="S281" s="35"/>
      <c r="T281" s="37">
        <v>1160685.536542</v>
      </c>
      <c r="U281" s="37">
        <f t="shared" si="70"/>
        <v>5225.8081094659865</v>
      </c>
      <c r="V281" s="38">
        <f t="shared" si="71"/>
        <v>4.5023461953658007E-3</v>
      </c>
      <c r="W281" s="35"/>
      <c r="X281" s="37">
        <v>1165911.3446840001</v>
      </c>
      <c r="Y281" s="37">
        <f t="shared" si="72"/>
        <v>10451.616251466097</v>
      </c>
      <c r="Z281" s="38">
        <f t="shared" si="73"/>
        <v>8.9643318929183459E-3</v>
      </c>
      <c r="AA281" s="35"/>
      <c r="AB281" s="37">
        <v>1165911.3446839999</v>
      </c>
      <c r="AC281" s="37">
        <f t="shared" si="74"/>
        <v>10451.616251465864</v>
      </c>
      <c r="AD281" s="38">
        <f t="shared" si="75"/>
        <v>8.9643318929181481E-3</v>
      </c>
      <c r="AE281" s="35"/>
      <c r="AF281" s="37">
        <v>1158072.6324710001</v>
      </c>
      <c r="AG281" s="37">
        <f t="shared" si="76"/>
        <v>2612.9040384660475</v>
      </c>
      <c r="AH281" s="38">
        <f t="shared" si="77"/>
        <v>2.2562522981748115E-3</v>
      </c>
      <c r="AI281" s="35"/>
      <c r="AJ281" s="37">
        <v>1158072.6324710001</v>
      </c>
      <c r="AK281" s="37">
        <f t="shared" si="78"/>
        <v>2612.9040384660475</v>
      </c>
      <c r="AL281" s="38">
        <f t="shared" si="79"/>
        <v>2.2562522981748115E-3</v>
      </c>
      <c r="AM281" s="35"/>
    </row>
    <row r="282" spans="1:39" x14ac:dyDescent="0.25">
      <c r="A282" s="34">
        <v>8913795</v>
      </c>
      <c r="B282" s="34" t="s">
        <v>57</v>
      </c>
      <c r="C282" s="34">
        <v>8913795</v>
      </c>
      <c r="D282" s="34" t="s">
        <v>105</v>
      </c>
      <c r="F282" s="37">
        <v>1285312.2743883196</v>
      </c>
      <c r="G282" s="35"/>
      <c r="H282" s="37">
        <v>1288249.809836</v>
      </c>
      <c r="I282" s="37">
        <f t="shared" si="64"/>
        <v>2937.5354476803914</v>
      </c>
      <c r="J282" s="38">
        <f t="shared" si="65"/>
        <v>2.2802529643333328E-3</v>
      </c>
      <c r="K282" s="35"/>
      <c r="L282" s="37">
        <v>1288249.809836</v>
      </c>
      <c r="M282" s="37">
        <f t="shared" si="66"/>
        <v>2937.5354476803914</v>
      </c>
      <c r="N282" s="38">
        <f t="shared" si="67"/>
        <v>2.2802529643333328E-3</v>
      </c>
      <c r="O282" s="35"/>
      <c r="P282" s="37">
        <v>1291187.3452719999</v>
      </c>
      <c r="Q282" s="37">
        <f t="shared" si="68"/>
        <v>5875.0708836803678</v>
      </c>
      <c r="R282" s="38">
        <f t="shared" si="69"/>
        <v>4.5501304711461008E-3</v>
      </c>
      <c r="S282" s="35"/>
      <c r="T282" s="37">
        <v>1291187.3452719999</v>
      </c>
      <c r="U282" s="37">
        <f t="shared" si="70"/>
        <v>5875.0708836803678</v>
      </c>
      <c r="V282" s="38">
        <f t="shared" si="71"/>
        <v>4.5501304711461008E-3</v>
      </c>
      <c r="W282" s="35"/>
      <c r="X282" s="37">
        <v>1288249.809836</v>
      </c>
      <c r="Y282" s="37">
        <f t="shared" si="72"/>
        <v>2937.5354476803914</v>
      </c>
      <c r="Z282" s="38">
        <f t="shared" si="73"/>
        <v>2.2802529643333328E-3</v>
      </c>
      <c r="AA282" s="35"/>
      <c r="AB282" s="37">
        <v>1288249.809836</v>
      </c>
      <c r="AC282" s="37">
        <f t="shared" si="74"/>
        <v>2937.5354476803914</v>
      </c>
      <c r="AD282" s="38">
        <f t="shared" si="75"/>
        <v>2.2802529643333328E-3</v>
      </c>
      <c r="AE282" s="35"/>
      <c r="AF282" s="37">
        <v>1288249.809836</v>
      </c>
      <c r="AG282" s="37">
        <f t="shared" si="76"/>
        <v>2937.5354476803914</v>
      </c>
      <c r="AH282" s="38">
        <f t="shared" si="77"/>
        <v>2.2802529643333328E-3</v>
      </c>
      <c r="AI282" s="35"/>
      <c r="AJ282" s="37">
        <v>1288249.809836</v>
      </c>
      <c r="AK282" s="37">
        <f t="shared" si="78"/>
        <v>2937.5354476803914</v>
      </c>
      <c r="AL282" s="38">
        <f t="shared" si="79"/>
        <v>2.2802529643333328E-3</v>
      </c>
      <c r="AM282" s="35"/>
    </row>
    <row r="283" spans="1:39" x14ac:dyDescent="0.25">
      <c r="A283" s="34">
        <v>8913796</v>
      </c>
      <c r="B283" s="34" t="s">
        <v>309</v>
      </c>
      <c r="C283" s="34">
        <v>8913796</v>
      </c>
      <c r="D283" s="34" t="s">
        <v>105</v>
      </c>
      <c r="F283" s="37">
        <v>1146305.2295403937</v>
      </c>
      <c r="G283" s="35"/>
      <c r="H283" s="37">
        <v>1148895.2473237501</v>
      </c>
      <c r="I283" s="37">
        <f t="shared" si="64"/>
        <v>2590.0177833563648</v>
      </c>
      <c r="J283" s="38">
        <f t="shared" si="65"/>
        <v>2.2543550331412567E-3</v>
      </c>
      <c r="K283" s="35"/>
      <c r="L283" s="37">
        <v>1148895.2473237501</v>
      </c>
      <c r="M283" s="37">
        <f t="shared" si="66"/>
        <v>2590.0177833563648</v>
      </c>
      <c r="N283" s="38">
        <f t="shared" si="67"/>
        <v>2.2543550331412567E-3</v>
      </c>
      <c r="O283" s="35"/>
      <c r="P283" s="37">
        <v>1151485.2651475002</v>
      </c>
      <c r="Q283" s="37">
        <f t="shared" si="68"/>
        <v>5180.035607106518</v>
      </c>
      <c r="R283" s="38">
        <f t="shared" si="69"/>
        <v>4.4985687302242453E-3</v>
      </c>
      <c r="S283" s="35"/>
      <c r="T283" s="37">
        <v>1151485.2651475002</v>
      </c>
      <c r="U283" s="37">
        <f t="shared" si="70"/>
        <v>5180.035607106518</v>
      </c>
      <c r="V283" s="38">
        <f t="shared" si="71"/>
        <v>4.4985687302242453E-3</v>
      </c>
      <c r="W283" s="35"/>
      <c r="X283" s="37">
        <v>1148895.2473237501</v>
      </c>
      <c r="Y283" s="37">
        <f t="shared" si="72"/>
        <v>2590.0177833563648</v>
      </c>
      <c r="Z283" s="38">
        <f t="shared" si="73"/>
        <v>2.2543550331412567E-3</v>
      </c>
      <c r="AA283" s="35"/>
      <c r="AB283" s="37">
        <v>1148895.2473237501</v>
      </c>
      <c r="AC283" s="37">
        <f t="shared" si="74"/>
        <v>2590.0177833563648</v>
      </c>
      <c r="AD283" s="38">
        <f t="shared" si="75"/>
        <v>2.2543550331412567E-3</v>
      </c>
      <c r="AE283" s="35"/>
      <c r="AF283" s="37">
        <v>1148895.2473237501</v>
      </c>
      <c r="AG283" s="37">
        <f t="shared" si="76"/>
        <v>2590.0177833563648</v>
      </c>
      <c r="AH283" s="38">
        <f t="shared" si="77"/>
        <v>2.2543550331412567E-3</v>
      </c>
      <c r="AI283" s="35"/>
      <c r="AJ283" s="37">
        <v>1148895.2473237501</v>
      </c>
      <c r="AK283" s="37">
        <f t="shared" si="78"/>
        <v>2590.0177833563648</v>
      </c>
      <c r="AL283" s="38">
        <f t="shared" si="79"/>
        <v>2.2543550331412567E-3</v>
      </c>
      <c r="AM283" s="35"/>
    </row>
    <row r="284" spans="1:39" x14ac:dyDescent="0.25">
      <c r="A284" s="34">
        <v>8913797</v>
      </c>
      <c r="B284" s="34" t="s">
        <v>58</v>
      </c>
      <c r="C284" s="34">
        <v>8913797</v>
      </c>
      <c r="D284" s="34" t="s">
        <v>105</v>
      </c>
      <c r="F284" s="37">
        <v>1214437.4549909018</v>
      </c>
      <c r="G284" s="35"/>
      <c r="H284" s="37">
        <v>1217197.8033874999</v>
      </c>
      <c r="I284" s="37">
        <f t="shared" si="64"/>
        <v>2760.3483965981286</v>
      </c>
      <c r="J284" s="38">
        <f t="shared" si="65"/>
        <v>2.267789498893271E-3</v>
      </c>
      <c r="K284" s="35"/>
      <c r="L284" s="37">
        <v>1217197.8033875001</v>
      </c>
      <c r="M284" s="37">
        <f t="shared" si="66"/>
        <v>2760.3483965983614</v>
      </c>
      <c r="N284" s="38">
        <f t="shared" si="67"/>
        <v>2.2677894988934618E-3</v>
      </c>
      <c r="O284" s="35"/>
      <c r="P284" s="37">
        <v>1219958.1517750002</v>
      </c>
      <c r="Q284" s="37">
        <f t="shared" si="68"/>
        <v>5520.6967840983998</v>
      </c>
      <c r="R284" s="38">
        <f t="shared" si="69"/>
        <v>4.5253165250512591E-3</v>
      </c>
      <c r="S284" s="35"/>
      <c r="T284" s="37">
        <v>1219958.1517749999</v>
      </c>
      <c r="U284" s="37">
        <f t="shared" si="70"/>
        <v>5520.696784098167</v>
      </c>
      <c r="V284" s="38">
        <f t="shared" si="71"/>
        <v>4.5253165250510692E-3</v>
      </c>
      <c r="W284" s="35"/>
      <c r="X284" s="37">
        <v>1217197.8033874999</v>
      </c>
      <c r="Y284" s="37">
        <f t="shared" si="72"/>
        <v>2760.3483965981286</v>
      </c>
      <c r="Z284" s="38">
        <f t="shared" si="73"/>
        <v>2.267789498893271E-3</v>
      </c>
      <c r="AA284" s="35"/>
      <c r="AB284" s="37">
        <v>1217197.8033875001</v>
      </c>
      <c r="AC284" s="37">
        <f t="shared" si="74"/>
        <v>2760.3483965983614</v>
      </c>
      <c r="AD284" s="38">
        <f t="shared" si="75"/>
        <v>2.2677894988934618E-3</v>
      </c>
      <c r="AE284" s="35"/>
      <c r="AF284" s="37">
        <v>1217197.8033874999</v>
      </c>
      <c r="AG284" s="37">
        <f t="shared" si="76"/>
        <v>2760.3483965981286</v>
      </c>
      <c r="AH284" s="38">
        <f t="shared" si="77"/>
        <v>2.267789498893271E-3</v>
      </c>
      <c r="AI284" s="35"/>
      <c r="AJ284" s="37">
        <v>1217197.8033875001</v>
      </c>
      <c r="AK284" s="37">
        <f t="shared" si="78"/>
        <v>2760.3483965983614</v>
      </c>
      <c r="AL284" s="38">
        <f t="shared" si="79"/>
        <v>2.2677894988934618E-3</v>
      </c>
      <c r="AM284" s="35"/>
    </row>
    <row r="285" spans="1:39" x14ac:dyDescent="0.25">
      <c r="A285" s="34">
        <v>8914000</v>
      </c>
      <c r="B285" s="34" t="s">
        <v>84</v>
      </c>
      <c r="C285" s="34">
        <v>8914000</v>
      </c>
      <c r="D285" s="34" t="s">
        <v>106</v>
      </c>
      <c r="F285" s="37">
        <v>2478443.7194620185</v>
      </c>
      <c r="G285" s="35"/>
      <c r="H285" s="37">
        <v>2484364.0835487503</v>
      </c>
      <c r="I285" s="37">
        <f t="shared" si="64"/>
        <v>5920.3640867318027</v>
      </c>
      <c r="J285" s="38">
        <f t="shared" si="65"/>
        <v>2.3830501036204619E-3</v>
      </c>
      <c r="K285" s="35"/>
      <c r="L285" s="37">
        <v>2484364.0835487503</v>
      </c>
      <c r="M285" s="37">
        <f t="shared" si="66"/>
        <v>5920.3640867318027</v>
      </c>
      <c r="N285" s="38">
        <f t="shared" si="67"/>
        <v>2.3830501036204619E-3</v>
      </c>
      <c r="O285" s="35"/>
      <c r="P285" s="37">
        <v>2490284.4475974999</v>
      </c>
      <c r="Q285" s="37">
        <f t="shared" si="68"/>
        <v>11840.728135481477</v>
      </c>
      <c r="R285" s="38">
        <f t="shared" si="69"/>
        <v>4.7547693384604357E-3</v>
      </c>
      <c r="S285" s="35"/>
      <c r="T285" s="37">
        <v>2490284.4475974999</v>
      </c>
      <c r="U285" s="37">
        <f t="shared" si="70"/>
        <v>11840.728135481477</v>
      </c>
      <c r="V285" s="38">
        <f t="shared" si="71"/>
        <v>4.7547693384604357E-3</v>
      </c>
      <c r="W285" s="35"/>
      <c r="X285" s="37">
        <v>2484364.0835487503</v>
      </c>
      <c r="Y285" s="37">
        <f t="shared" si="72"/>
        <v>5920.3640867318027</v>
      </c>
      <c r="Z285" s="38">
        <f t="shared" si="73"/>
        <v>2.3830501036204619E-3</v>
      </c>
      <c r="AA285" s="35"/>
      <c r="AB285" s="37">
        <v>2484364.0835487503</v>
      </c>
      <c r="AC285" s="37">
        <f t="shared" si="74"/>
        <v>5920.3640867318027</v>
      </c>
      <c r="AD285" s="38">
        <f t="shared" si="75"/>
        <v>2.3830501036204619E-3</v>
      </c>
      <c r="AE285" s="35"/>
      <c r="AF285" s="37">
        <v>2484364.0835487503</v>
      </c>
      <c r="AG285" s="37">
        <f t="shared" si="76"/>
        <v>5920.3640867318027</v>
      </c>
      <c r="AH285" s="38">
        <f t="shared" si="77"/>
        <v>2.3830501036204619E-3</v>
      </c>
      <c r="AI285" s="35"/>
      <c r="AJ285" s="37">
        <v>2484364.0835487503</v>
      </c>
      <c r="AK285" s="37">
        <f t="shared" si="78"/>
        <v>5920.3640867318027</v>
      </c>
      <c r="AL285" s="38">
        <f t="shared" si="79"/>
        <v>2.3830501036204619E-3</v>
      </c>
      <c r="AM285" s="35"/>
    </row>
    <row r="286" spans="1:39" x14ac:dyDescent="0.25">
      <c r="A286" s="34">
        <v>8914001</v>
      </c>
      <c r="B286" s="34" t="s">
        <v>85</v>
      </c>
      <c r="C286" s="34">
        <v>8914001</v>
      </c>
      <c r="D286" s="34" t="s">
        <v>106</v>
      </c>
      <c r="F286" s="37">
        <v>4162614.8674750724</v>
      </c>
      <c r="G286" s="35"/>
      <c r="H286" s="37">
        <v>4172745.6594187501</v>
      </c>
      <c r="I286" s="37">
        <f t="shared" si="64"/>
        <v>10130.791943677701</v>
      </c>
      <c r="J286" s="38">
        <f t="shared" si="65"/>
        <v>2.427847937678734E-3</v>
      </c>
      <c r="K286" s="35"/>
      <c r="L286" s="37">
        <v>4172745.6594187501</v>
      </c>
      <c r="M286" s="37">
        <f t="shared" si="66"/>
        <v>10130.791943677701</v>
      </c>
      <c r="N286" s="38">
        <f t="shared" si="67"/>
        <v>2.427847937678734E-3</v>
      </c>
      <c r="O286" s="35"/>
      <c r="P286" s="37">
        <v>4182876.4513375</v>
      </c>
      <c r="Q286" s="37">
        <f t="shared" si="68"/>
        <v>20261.583862427622</v>
      </c>
      <c r="R286" s="38">
        <f t="shared" si="69"/>
        <v>4.843935530524421E-3</v>
      </c>
      <c r="S286" s="35"/>
      <c r="T286" s="37">
        <v>4182876.4513375</v>
      </c>
      <c r="U286" s="37">
        <f t="shared" si="70"/>
        <v>20261.583862427622</v>
      </c>
      <c r="V286" s="38">
        <f t="shared" si="71"/>
        <v>4.843935530524421E-3</v>
      </c>
      <c r="W286" s="35"/>
      <c r="X286" s="37">
        <v>4172745.6594187501</v>
      </c>
      <c r="Y286" s="37">
        <f t="shared" si="72"/>
        <v>10130.791943677701</v>
      </c>
      <c r="Z286" s="38">
        <f t="shared" si="73"/>
        <v>2.427847937678734E-3</v>
      </c>
      <c r="AA286" s="35"/>
      <c r="AB286" s="37">
        <v>4172745.6594187501</v>
      </c>
      <c r="AC286" s="37">
        <f t="shared" si="74"/>
        <v>10130.791943677701</v>
      </c>
      <c r="AD286" s="38">
        <f t="shared" si="75"/>
        <v>2.427847937678734E-3</v>
      </c>
      <c r="AE286" s="35"/>
      <c r="AF286" s="37">
        <v>4172745.6594187501</v>
      </c>
      <c r="AG286" s="37">
        <f t="shared" si="76"/>
        <v>10130.791943677701</v>
      </c>
      <c r="AH286" s="38">
        <f t="shared" si="77"/>
        <v>2.427847937678734E-3</v>
      </c>
      <c r="AI286" s="35"/>
      <c r="AJ286" s="37">
        <v>4172745.6594187501</v>
      </c>
      <c r="AK286" s="37">
        <f t="shared" si="78"/>
        <v>10130.791943677701</v>
      </c>
      <c r="AL286" s="38">
        <f t="shared" si="79"/>
        <v>2.427847937678734E-3</v>
      </c>
      <c r="AM286" s="35"/>
    </row>
    <row r="287" spans="1:39" x14ac:dyDescent="0.25">
      <c r="A287" s="34">
        <v>8914002</v>
      </c>
      <c r="B287" s="34" t="s">
        <v>137</v>
      </c>
      <c r="C287" s="34">
        <v>8914002</v>
      </c>
      <c r="D287" s="34" t="s">
        <v>107</v>
      </c>
      <c r="F287" s="37">
        <v>3305242.809827243</v>
      </c>
      <c r="G287" s="35"/>
      <c r="H287" s="37">
        <v>3340333.6702632671</v>
      </c>
      <c r="I287" s="37">
        <f t="shared" si="64"/>
        <v>35090.860436024144</v>
      </c>
      <c r="J287" s="38">
        <f t="shared" si="65"/>
        <v>1.0505196157022981E-2</v>
      </c>
      <c r="K287" s="35"/>
      <c r="L287" s="37">
        <v>3340333.6702632671</v>
      </c>
      <c r="M287" s="37">
        <f t="shared" si="66"/>
        <v>35090.860436024144</v>
      </c>
      <c r="N287" s="38">
        <f t="shared" si="67"/>
        <v>1.0505196157022981E-2</v>
      </c>
      <c r="O287" s="35"/>
      <c r="P287" s="37">
        <v>3321193.2009196668</v>
      </c>
      <c r="Q287" s="37">
        <f t="shared" si="68"/>
        <v>15950.391092423815</v>
      </c>
      <c r="R287" s="38">
        <f t="shared" si="69"/>
        <v>4.8026086190972013E-3</v>
      </c>
      <c r="S287" s="35"/>
      <c r="T287" s="37">
        <v>3321193.2009196673</v>
      </c>
      <c r="U287" s="37">
        <f t="shared" si="70"/>
        <v>15950.391092424281</v>
      </c>
      <c r="V287" s="38">
        <f t="shared" si="71"/>
        <v>4.802608619097341E-3</v>
      </c>
      <c r="W287" s="35"/>
      <c r="X287" s="37">
        <v>3337143.5920393337</v>
      </c>
      <c r="Y287" s="37">
        <f t="shared" si="72"/>
        <v>31900.782212090679</v>
      </c>
      <c r="Z287" s="38">
        <f t="shared" si="73"/>
        <v>9.5593076330875108E-3</v>
      </c>
      <c r="AA287" s="35"/>
      <c r="AB287" s="37">
        <v>3337143.5920393337</v>
      </c>
      <c r="AC287" s="37">
        <f t="shared" si="74"/>
        <v>31900.782212090679</v>
      </c>
      <c r="AD287" s="38">
        <f t="shared" si="75"/>
        <v>9.5593076330875108E-3</v>
      </c>
      <c r="AE287" s="35"/>
      <c r="AF287" s="37">
        <v>3313218.0053598336</v>
      </c>
      <c r="AG287" s="37">
        <f t="shared" si="76"/>
        <v>7975.1955325906165</v>
      </c>
      <c r="AH287" s="38">
        <f t="shared" si="77"/>
        <v>2.4070844477148937E-3</v>
      </c>
      <c r="AI287" s="35"/>
      <c r="AJ287" s="37">
        <v>3313218.0053598336</v>
      </c>
      <c r="AK287" s="37">
        <f t="shared" si="78"/>
        <v>7975.1955325906165</v>
      </c>
      <c r="AL287" s="38">
        <f t="shared" si="79"/>
        <v>2.4070844477148937E-3</v>
      </c>
      <c r="AM287" s="35"/>
    </row>
    <row r="288" spans="1:39" x14ac:dyDescent="0.25">
      <c r="A288" s="34">
        <v>8914005</v>
      </c>
      <c r="B288" s="34" t="s">
        <v>114</v>
      </c>
      <c r="C288" s="34">
        <v>8914005</v>
      </c>
      <c r="D288" s="34" t="s">
        <v>106</v>
      </c>
      <c r="F288" s="37">
        <v>4242485.8780844491</v>
      </c>
      <c r="G288" s="35"/>
      <c r="H288" s="37">
        <v>4287939.9436590998</v>
      </c>
      <c r="I288" s="37">
        <f t="shared" si="64"/>
        <v>45454.065574650653</v>
      </c>
      <c r="J288" s="38">
        <f t="shared" si="65"/>
        <v>1.060044360972616E-2</v>
      </c>
      <c r="K288" s="35"/>
      <c r="L288" s="37">
        <v>4287939.9436590998</v>
      </c>
      <c r="M288" s="37">
        <f t="shared" si="66"/>
        <v>45454.065574650653</v>
      </c>
      <c r="N288" s="38">
        <f t="shared" si="67"/>
        <v>1.060044360972616E-2</v>
      </c>
      <c r="O288" s="35"/>
      <c r="P288" s="37">
        <v>4263146.8169904994</v>
      </c>
      <c r="Q288" s="37">
        <f t="shared" si="68"/>
        <v>20660.938906050287</v>
      </c>
      <c r="R288" s="38">
        <f t="shared" si="69"/>
        <v>4.8464056700340307E-3</v>
      </c>
      <c r="S288" s="35"/>
      <c r="T288" s="37">
        <v>4263146.8169904994</v>
      </c>
      <c r="U288" s="37">
        <f t="shared" si="70"/>
        <v>20660.938906050287</v>
      </c>
      <c r="V288" s="38">
        <f t="shared" si="71"/>
        <v>4.8464056700340307E-3</v>
      </c>
      <c r="W288" s="35"/>
      <c r="X288" s="37">
        <v>4283807.7558809994</v>
      </c>
      <c r="Y288" s="37">
        <f t="shared" si="72"/>
        <v>41321.877796550281</v>
      </c>
      <c r="Z288" s="38">
        <f t="shared" si="73"/>
        <v>9.6460626039583108E-3</v>
      </c>
      <c r="AA288" s="35"/>
      <c r="AB288" s="37">
        <v>4283807.7558809994</v>
      </c>
      <c r="AC288" s="37">
        <f t="shared" si="74"/>
        <v>41321.877796550281</v>
      </c>
      <c r="AD288" s="38">
        <f t="shared" si="75"/>
        <v>9.6460626039583108E-3</v>
      </c>
      <c r="AE288" s="35"/>
      <c r="AF288" s="37">
        <v>4252816.3475452494</v>
      </c>
      <c r="AG288" s="37">
        <f t="shared" si="76"/>
        <v>10330.46946080029</v>
      </c>
      <c r="AH288" s="38">
        <f t="shared" si="77"/>
        <v>2.4290890122173033E-3</v>
      </c>
      <c r="AI288" s="35"/>
      <c r="AJ288" s="37">
        <v>4252816.3475452494</v>
      </c>
      <c r="AK288" s="37">
        <f t="shared" si="78"/>
        <v>10330.46946080029</v>
      </c>
      <c r="AL288" s="38">
        <f t="shared" si="79"/>
        <v>2.4290890122173033E-3</v>
      </c>
      <c r="AM288" s="35"/>
    </row>
    <row r="289" spans="1:39" x14ac:dyDescent="0.25">
      <c r="A289" s="34">
        <v>8914008</v>
      </c>
      <c r="B289" s="34" t="s">
        <v>128</v>
      </c>
      <c r="C289" s="34">
        <v>8914008</v>
      </c>
      <c r="D289" s="34" t="s">
        <v>106</v>
      </c>
      <c r="F289" s="37">
        <v>2234825.9398500458</v>
      </c>
      <c r="G289" s="35"/>
      <c r="H289" s="37">
        <v>2258195.7461389001</v>
      </c>
      <c r="I289" s="37">
        <f t="shared" si="64"/>
        <v>23369.806288854219</v>
      </c>
      <c r="J289" s="38">
        <f t="shared" si="65"/>
        <v>1.0348884204928778E-2</v>
      </c>
      <c r="K289" s="35"/>
      <c r="L289" s="37">
        <v>2258195.7461389001</v>
      </c>
      <c r="M289" s="37">
        <f t="shared" si="66"/>
        <v>23369.806288854219</v>
      </c>
      <c r="N289" s="38">
        <f t="shared" si="67"/>
        <v>1.0348884204928778E-2</v>
      </c>
      <c r="O289" s="35"/>
      <c r="P289" s="37">
        <v>2245448.5790995001</v>
      </c>
      <c r="Q289" s="37">
        <f t="shared" si="68"/>
        <v>10622.639249454252</v>
      </c>
      <c r="R289" s="38">
        <f t="shared" si="69"/>
        <v>4.7307426000885245E-3</v>
      </c>
      <c r="S289" s="35"/>
      <c r="T289" s="37">
        <v>2245448.5790995001</v>
      </c>
      <c r="U289" s="37">
        <f t="shared" si="70"/>
        <v>10622.639249454252</v>
      </c>
      <c r="V289" s="38">
        <f t="shared" si="71"/>
        <v>4.7307426000885245E-3</v>
      </c>
      <c r="W289" s="35"/>
      <c r="X289" s="37">
        <v>2256071.2182990001</v>
      </c>
      <c r="Y289" s="37">
        <f t="shared" si="72"/>
        <v>21245.278448954225</v>
      </c>
      <c r="Z289" s="38">
        <f t="shared" si="73"/>
        <v>9.4169360774756187E-3</v>
      </c>
      <c r="AA289" s="35"/>
      <c r="AB289" s="37">
        <v>2256071.2182990001</v>
      </c>
      <c r="AC289" s="37">
        <f t="shared" si="74"/>
        <v>21245.278448954225</v>
      </c>
      <c r="AD289" s="38">
        <f t="shared" si="75"/>
        <v>9.4169360774756187E-3</v>
      </c>
      <c r="AE289" s="35"/>
      <c r="AF289" s="37">
        <v>2240137.2594997501</v>
      </c>
      <c r="AG289" s="37">
        <f t="shared" si="76"/>
        <v>5311.3196497042663</v>
      </c>
      <c r="AH289" s="38">
        <f t="shared" si="77"/>
        <v>2.3709795581411601E-3</v>
      </c>
      <c r="AI289" s="35"/>
      <c r="AJ289" s="37">
        <v>2240137.2594997501</v>
      </c>
      <c r="AK289" s="37">
        <f t="shared" si="78"/>
        <v>5311.3196497042663</v>
      </c>
      <c r="AL289" s="38">
        <f t="shared" si="79"/>
        <v>2.3709795581411601E-3</v>
      </c>
      <c r="AM289" s="35"/>
    </row>
    <row r="290" spans="1:39" x14ac:dyDescent="0.25">
      <c r="A290" s="34">
        <v>8914009</v>
      </c>
      <c r="B290" s="34" t="s">
        <v>111</v>
      </c>
      <c r="C290" s="34">
        <v>8914009</v>
      </c>
      <c r="D290" s="34" t="s">
        <v>106</v>
      </c>
      <c r="F290" s="37">
        <v>9701459.8060015813</v>
      </c>
      <c r="G290" s="35"/>
      <c r="H290" s="37">
        <v>9792096.603589939</v>
      </c>
      <c r="I290" s="37">
        <f t="shared" si="64"/>
        <v>90636.797588357702</v>
      </c>
      <c r="J290" s="38">
        <f t="shared" si="65"/>
        <v>9.2561175872314001E-3</v>
      </c>
      <c r="K290" s="35"/>
      <c r="L290" s="37">
        <v>9792096.603589939</v>
      </c>
      <c r="M290" s="37">
        <f t="shared" si="66"/>
        <v>90636.797588357702</v>
      </c>
      <c r="N290" s="38">
        <f t="shared" si="67"/>
        <v>9.2561175872314001E-3</v>
      </c>
      <c r="O290" s="35"/>
      <c r="P290" s="37">
        <v>9749415.614529999</v>
      </c>
      <c r="Q290" s="37">
        <f t="shared" si="68"/>
        <v>47955.808528417721</v>
      </c>
      <c r="R290" s="38">
        <f t="shared" si="69"/>
        <v>4.9188392847820533E-3</v>
      </c>
      <c r="S290" s="35"/>
      <c r="T290" s="37">
        <v>9749415.614529999</v>
      </c>
      <c r="U290" s="37">
        <f t="shared" si="70"/>
        <v>47955.808528417721</v>
      </c>
      <c r="V290" s="38">
        <f t="shared" si="71"/>
        <v>4.9188392847820533E-3</v>
      </c>
      <c r="W290" s="35"/>
      <c r="X290" s="37">
        <v>9792096.603589939</v>
      </c>
      <c r="Y290" s="37">
        <f t="shared" si="72"/>
        <v>90636.797588357702</v>
      </c>
      <c r="Z290" s="38">
        <f t="shared" si="73"/>
        <v>9.2561175872314001E-3</v>
      </c>
      <c r="AA290" s="35"/>
      <c r="AB290" s="37">
        <v>9792096.603589939</v>
      </c>
      <c r="AC290" s="37">
        <f t="shared" si="74"/>
        <v>90636.797588357702</v>
      </c>
      <c r="AD290" s="38">
        <f t="shared" si="75"/>
        <v>9.2561175872314001E-3</v>
      </c>
      <c r="AE290" s="35"/>
      <c r="AF290" s="37">
        <v>9725437.7102649976</v>
      </c>
      <c r="AG290" s="37">
        <f t="shared" si="76"/>
        <v>23977.904263416305</v>
      </c>
      <c r="AH290" s="38">
        <f t="shared" si="77"/>
        <v>2.4654833003668435E-3</v>
      </c>
      <c r="AI290" s="35"/>
      <c r="AJ290" s="37">
        <v>9725437.7102649976</v>
      </c>
      <c r="AK290" s="37">
        <f t="shared" si="78"/>
        <v>23977.904263416305</v>
      </c>
      <c r="AL290" s="38">
        <f t="shared" si="79"/>
        <v>2.4654833003668435E-3</v>
      </c>
      <c r="AM290" s="35"/>
    </row>
    <row r="291" spans="1:39" x14ac:dyDescent="0.25">
      <c r="A291" s="34">
        <v>8914010</v>
      </c>
      <c r="B291" s="34" t="s">
        <v>86</v>
      </c>
      <c r="C291" s="34">
        <v>8914010</v>
      </c>
      <c r="D291" s="34" t="s">
        <v>106</v>
      </c>
      <c r="F291" s="37">
        <v>3599347.6221885094</v>
      </c>
      <c r="G291" s="35"/>
      <c r="H291" s="37">
        <v>3637727.1669442006</v>
      </c>
      <c r="I291" s="37">
        <f t="shared" si="64"/>
        <v>38379.544755691197</v>
      </c>
      <c r="J291" s="38">
        <f t="shared" si="65"/>
        <v>1.0550418707715004E-2</v>
      </c>
      <c r="K291" s="35"/>
      <c r="L291" s="37">
        <v>3637727.1669442006</v>
      </c>
      <c r="M291" s="37">
        <f t="shared" si="66"/>
        <v>38379.544755691197</v>
      </c>
      <c r="N291" s="38">
        <f t="shared" si="67"/>
        <v>1.0550418707715004E-2</v>
      </c>
      <c r="O291" s="35"/>
      <c r="P291" s="37">
        <v>3616792.8698110003</v>
      </c>
      <c r="Q291" s="37">
        <f t="shared" si="68"/>
        <v>17445.247622490861</v>
      </c>
      <c r="R291" s="38">
        <f t="shared" si="69"/>
        <v>4.8234024591522935E-3</v>
      </c>
      <c r="S291" s="35"/>
      <c r="T291" s="37">
        <v>3616792.8698110003</v>
      </c>
      <c r="U291" s="37">
        <f t="shared" si="70"/>
        <v>17445.247622490861</v>
      </c>
      <c r="V291" s="38">
        <f t="shared" si="71"/>
        <v>4.8234024591522935E-3</v>
      </c>
      <c r="W291" s="35"/>
      <c r="X291" s="37">
        <v>3634238.1174220005</v>
      </c>
      <c r="Y291" s="37">
        <f t="shared" si="72"/>
        <v>34890.495233491063</v>
      </c>
      <c r="Z291" s="38">
        <f t="shared" si="73"/>
        <v>9.6004978502182304E-3</v>
      </c>
      <c r="AA291" s="35"/>
      <c r="AB291" s="37">
        <v>3634238.1174220005</v>
      </c>
      <c r="AC291" s="37">
        <f t="shared" si="74"/>
        <v>34890.495233491063</v>
      </c>
      <c r="AD291" s="38">
        <f t="shared" si="75"/>
        <v>9.6004978502182304E-3</v>
      </c>
      <c r="AE291" s="35"/>
      <c r="AF291" s="37">
        <v>3608070.2460055007</v>
      </c>
      <c r="AG291" s="37">
        <f t="shared" si="76"/>
        <v>8722.6238169912249</v>
      </c>
      <c r="AH291" s="38">
        <f t="shared" si="77"/>
        <v>2.4175315950813467E-3</v>
      </c>
      <c r="AI291" s="35"/>
      <c r="AJ291" s="37">
        <v>3608070.2460055007</v>
      </c>
      <c r="AK291" s="37">
        <f t="shared" si="78"/>
        <v>8722.6238169912249</v>
      </c>
      <c r="AL291" s="38">
        <f t="shared" si="79"/>
        <v>2.4175315950813467E-3</v>
      </c>
      <c r="AM291" s="35"/>
    </row>
    <row r="292" spans="1:39" x14ac:dyDescent="0.25">
      <c r="A292" s="34">
        <v>8914011</v>
      </c>
      <c r="B292" s="34" t="s">
        <v>130</v>
      </c>
      <c r="C292" s="34">
        <v>8914011</v>
      </c>
      <c r="D292" s="34" t="s">
        <v>106</v>
      </c>
      <c r="F292" s="37">
        <v>6645550.6290871194</v>
      </c>
      <c r="G292" s="35"/>
      <c r="H292" s="37">
        <v>6661888.7604227494</v>
      </c>
      <c r="I292" s="37">
        <f t="shared" si="64"/>
        <v>16338.131335630082</v>
      </c>
      <c r="J292" s="38">
        <f t="shared" si="65"/>
        <v>2.4524773563756263E-3</v>
      </c>
      <c r="K292" s="35"/>
      <c r="L292" s="37">
        <v>6661888.7604227494</v>
      </c>
      <c r="M292" s="37">
        <f t="shared" si="66"/>
        <v>16338.131335630082</v>
      </c>
      <c r="N292" s="38">
        <f t="shared" si="67"/>
        <v>2.4524773563756263E-3</v>
      </c>
      <c r="O292" s="35"/>
      <c r="P292" s="37">
        <v>6678226.8917454993</v>
      </c>
      <c r="Q292" s="37">
        <f t="shared" si="68"/>
        <v>32676.262658379972</v>
      </c>
      <c r="R292" s="38">
        <f t="shared" si="69"/>
        <v>4.8929548498522673E-3</v>
      </c>
      <c r="S292" s="35"/>
      <c r="T292" s="37">
        <v>6678226.8917454993</v>
      </c>
      <c r="U292" s="37">
        <f t="shared" si="70"/>
        <v>32676.262658379972</v>
      </c>
      <c r="V292" s="38">
        <f t="shared" si="71"/>
        <v>4.8929548498522673E-3</v>
      </c>
      <c r="W292" s="35"/>
      <c r="X292" s="37">
        <v>6661888.7604227494</v>
      </c>
      <c r="Y292" s="37">
        <f t="shared" si="72"/>
        <v>16338.131335630082</v>
      </c>
      <c r="Z292" s="38">
        <f t="shared" si="73"/>
        <v>2.4524773563756263E-3</v>
      </c>
      <c r="AA292" s="35"/>
      <c r="AB292" s="37">
        <v>6661888.7604227494</v>
      </c>
      <c r="AC292" s="37">
        <f t="shared" si="74"/>
        <v>16338.131335630082</v>
      </c>
      <c r="AD292" s="38">
        <f t="shared" si="75"/>
        <v>2.4524773563756263E-3</v>
      </c>
      <c r="AE292" s="35"/>
      <c r="AF292" s="37">
        <v>6661888.7604227494</v>
      </c>
      <c r="AG292" s="37">
        <f t="shared" si="76"/>
        <v>16338.131335630082</v>
      </c>
      <c r="AH292" s="38">
        <f t="shared" si="77"/>
        <v>2.4524773563756263E-3</v>
      </c>
      <c r="AI292" s="35"/>
      <c r="AJ292" s="37">
        <v>6661888.7604227494</v>
      </c>
      <c r="AK292" s="37">
        <f t="shared" si="78"/>
        <v>16338.131335630082</v>
      </c>
      <c r="AL292" s="38">
        <f t="shared" si="79"/>
        <v>2.4524773563756263E-3</v>
      </c>
      <c r="AM292" s="35"/>
    </row>
    <row r="293" spans="1:39" x14ac:dyDescent="0.25">
      <c r="A293" s="34">
        <v>8914012</v>
      </c>
      <c r="B293" s="34" t="s">
        <v>87</v>
      </c>
      <c r="C293" s="34">
        <v>8914012</v>
      </c>
      <c r="D293" s="34" t="s">
        <v>106</v>
      </c>
      <c r="F293" s="37">
        <v>6010466.4495320432</v>
      </c>
      <c r="G293" s="35"/>
      <c r="H293" s="37">
        <v>6025216.8703737501</v>
      </c>
      <c r="I293" s="37">
        <f t="shared" si="64"/>
        <v>14750.420841706917</v>
      </c>
      <c r="J293" s="38">
        <f t="shared" si="65"/>
        <v>2.4481145092445332E-3</v>
      </c>
      <c r="K293" s="35"/>
      <c r="L293" s="37">
        <v>6025216.8703737501</v>
      </c>
      <c r="M293" s="37">
        <f t="shared" si="66"/>
        <v>14750.420841706917</v>
      </c>
      <c r="N293" s="38">
        <f t="shared" si="67"/>
        <v>2.4481145092445332E-3</v>
      </c>
      <c r="O293" s="35"/>
      <c r="P293" s="37">
        <v>6039967.2912475001</v>
      </c>
      <c r="Q293" s="37">
        <f t="shared" si="68"/>
        <v>29500.841715456918</v>
      </c>
      <c r="R293" s="38">
        <f t="shared" si="69"/>
        <v>4.8842717672008765E-3</v>
      </c>
      <c r="S293" s="35"/>
      <c r="T293" s="37">
        <v>6039967.2912475001</v>
      </c>
      <c r="U293" s="37">
        <f t="shared" si="70"/>
        <v>29500.841715456918</v>
      </c>
      <c r="V293" s="38">
        <f t="shared" si="71"/>
        <v>4.8842717672008765E-3</v>
      </c>
      <c r="W293" s="35"/>
      <c r="X293" s="37">
        <v>6025216.8703737501</v>
      </c>
      <c r="Y293" s="37">
        <f t="shared" si="72"/>
        <v>14750.420841706917</v>
      </c>
      <c r="Z293" s="38">
        <f t="shared" si="73"/>
        <v>2.4481145092445332E-3</v>
      </c>
      <c r="AA293" s="35"/>
      <c r="AB293" s="37">
        <v>6025216.8703737501</v>
      </c>
      <c r="AC293" s="37">
        <f t="shared" si="74"/>
        <v>14750.420841706917</v>
      </c>
      <c r="AD293" s="38">
        <f t="shared" si="75"/>
        <v>2.4481145092445332E-3</v>
      </c>
      <c r="AE293" s="35"/>
      <c r="AF293" s="37">
        <v>6025216.8703737501</v>
      </c>
      <c r="AG293" s="37">
        <f t="shared" si="76"/>
        <v>14750.420841706917</v>
      </c>
      <c r="AH293" s="38">
        <f t="shared" si="77"/>
        <v>2.4481145092445332E-3</v>
      </c>
      <c r="AI293" s="35"/>
      <c r="AJ293" s="37">
        <v>6025216.8703737501</v>
      </c>
      <c r="AK293" s="37">
        <f t="shared" si="78"/>
        <v>14750.420841706917</v>
      </c>
      <c r="AL293" s="38">
        <f t="shared" si="79"/>
        <v>2.4481145092445332E-3</v>
      </c>
      <c r="AM293" s="35"/>
    </row>
    <row r="294" spans="1:39" x14ac:dyDescent="0.25">
      <c r="A294" s="34">
        <v>8914014</v>
      </c>
      <c r="B294" s="34" t="s">
        <v>89</v>
      </c>
      <c r="C294" s="34">
        <v>8914014</v>
      </c>
      <c r="D294" s="34" t="s">
        <v>106</v>
      </c>
      <c r="F294" s="37">
        <v>3464561.4340891591</v>
      </c>
      <c r="G294" s="35"/>
      <c r="H294" s="37">
        <v>3472947.0924352501</v>
      </c>
      <c r="I294" s="37">
        <f t="shared" si="64"/>
        <v>8385.6583460909314</v>
      </c>
      <c r="J294" s="38">
        <f t="shared" si="65"/>
        <v>2.4145655326441671E-3</v>
      </c>
      <c r="K294" s="35"/>
      <c r="L294" s="37">
        <v>3472947.0924352501</v>
      </c>
      <c r="M294" s="37">
        <f t="shared" si="66"/>
        <v>8385.6583460909314</v>
      </c>
      <c r="N294" s="38">
        <f t="shared" si="67"/>
        <v>2.4145655326441671E-3</v>
      </c>
      <c r="O294" s="35"/>
      <c r="P294" s="37">
        <v>3481332.7507705004</v>
      </c>
      <c r="Q294" s="37">
        <f t="shared" si="68"/>
        <v>16771.316681341268</v>
      </c>
      <c r="R294" s="38">
        <f t="shared" si="69"/>
        <v>4.8174988953955588E-3</v>
      </c>
      <c r="S294" s="35"/>
      <c r="T294" s="37">
        <v>3481332.7507705004</v>
      </c>
      <c r="U294" s="37">
        <f t="shared" si="70"/>
        <v>16771.316681341268</v>
      </c>
      <c r="V294" s="38">
        <f t="shared" si="71"/>
        <v>4.8174988953955588E-3</v>
      </c>
      <c r="W294" s="35"/>
      <c r="X294" s="37">
        <v>3472947.0924352501</v>
      </c>
      <c r="Y294" s="37">
        <f t="shared" si="72"/>
        <v>8385.6583460909314</v>
      </c>
      <c r="Z294" s="38">
        <f t="shared" si="73"/>
        <v>2.4145655326441671E-3</v>
      </c>
      <c r="AA294" s="35"/>
      <c r="AB294" s="37">
        <v>3472947.0924352501</v>
      </c>
      <c r="AC294" s="37">
        <f t="shared" si="74"/>
        <v>8385.6583460909314</v>
      </c>
      <c r="AD294" s="38">
        <f t="shared" si="75"/>
        <v>2.4145655326441671E-3</v>
      </c>
      <c r="AE294" s="35"/>
      <c r="AF294" s="37">
        <v>3472947.0924352501</v>
      </c>
      <c r="AG294" s="37">
        <f t="shared" si="76"/>
        <v>8385.6583460909314</v>
      </c>
      <c r="AH294" s="38">
        <f t="shared" si="77"/>
        <v>2.4145655326441671E-3</v>
      </c>
      <c r="AI294" s="35"/>
      <c r="AJ294" s="37">
        <v>3472947.0924352501</v>
      </c>
      <c r="AK294" s="37">
        <f t="shared" si="78"/>
        <v>8385.6583460909314</v>
      </c>
      <c r="AL294" s="38">
        <f t="shared" si="79"/>
        <v>2.4145655326441671E-3</v>
      </c>
      <c r="AM294" s="35"/>
    </row>
    <row r="295" spans="1:39" x14ac:dyDescent="0.25">
      <c r="A295" s="34">
        <v>8914015</v>
      </c>
      <c r="B295" s="34" t="s">
        <v>90</v>
      </c>
      <c r="C295" s="34">
        <v>8914015</v>
      </c>
      <c r="D295" s="34" t="s">
        <v>106</v>
      </c>
      <c r="F295" s="37">
        <v>3149851.0205585072</v>
      </c>
      <c r="G295" s="35"/>
      <c r="H295" s="37">
        <v>3183286.1027265997</v>
      </c>
      <c r="I295" s="37">
        <f t="shared" si="64"/>
        <v>33435.082168092486</v>
      </c>
      <c r="J295" s="38">
        <f t="shared" si="65"/>
        <v>1.050332300934375E-2</v>
      </c>
      <c r="K295" s="35"/>
      <c r="L295" s="37">
        <v>3183286.1027265997</v>
      </c>
      <c r="M295" s="37">
        <f t="shared" si="66"/>
        <v>33435.082168092486</v>
      </c>
      <c r="N295" s="38">
        <f t="shared" si="67"/>
        <v>1.050332300934375E-2</v>
      </c>
      <c r="O295" s="35"/>
      <c r="P295" s="37">
        <v>3165048.7852029996</v>
      </c>
      <c r="Q295" s="37">
        <f t="shared" si="68"/>
        <v>15197.764644492418</v>
      </c>
      <c r="R295" s="38">
        <f t="shared" si="69"/>
        <v>4.8017473586959777E-3</v>
      </c>
      <c r="S295" s="35"/>
      <c r="T295" s="37">
        <v>3165048.7852029996</v>
      </c>
      <c r="U295" s="37">
        <f t="shared" si="70"/>
        <v>15197.764644492418</v>
      </c>
      <c r="V295" s="38">
        <f t="shared" si="71"/>
        <v>4.8017473586959777E-3</v>
      </c>
      <c r="W295" s="35"/>
      <c r="X295" s="37">
        <v>3180246.5498059997</v>
      </c>
      <c r="Y295" s="37">
        <f t="shared" si="72"/>
        <v>30395.529247492552</v>
      </c>
      <c r="Z295" s="38">
        <f t="shared" si="73"/>
        <v>9.5576015165700686E-3</v>
      </c>
      <c r="AA295" s="35"/>
      <c r="AB295" s="37">
        <v>3180246.5498059997</v>
      </c>
      <c r="AC295" s="37">
        <f t="shared" si="74"/>
        <v>30395.529247492552</v>
      </c>
      <c r="AD295" s="38">
        <f t="shared" si="75"/>
        <v>9.5576015165700686E-3</v>
      </c>
      <c r="AE295" s="35"/>
      <c r="AF295" s="37">
        <v>3157449.9029014995</v>
      </c>
      <c r="AG295" s="37">
        <f t="shared" si="76"/>
        <v>7598.8823429923505</v>
      </c>
      <c r="AH295" s="38">
        <f t="shared" si="77"/>
        <v>2.4066517527354752E-3</v>
      </c>
      <c r="AI295" s="35"/>
      <c r="AJ295" s="37">
        <v>3157449.9029014995</v>
      </c>
      <c r="AK295" s="37">
        <f t="shared" si="78"/>
        <v>7598.8823429923505</v>
      </c>
      <c r="AL295" s="38">
        <f t="shared" si="79"/>
        <v>2.4066517527354752E-3</v>
      </c>
      <c r="AM295" s="35"/>
    </row>
    <row r="296" spans="1:39" x14ac:dyDescent="0.25">
      <c r="A296" s="34">
        <v>8914016</v>
      </c>
      <c r="B296" s="34" t="s">
        <v>125</v>
      </c>
      <c r="C296" s="34">
        <v>8914016</v>
      </c>
      <c r="D296" s="34" t="s">
        <v>106</v>
      </c>
      <c r="F296" s="37">
        <v>4479449.7962847119</v>
      </c>
      <c r="G296" s="35"/>
      <c r="H296" s="37">
        <v>4527510.4649592992</v>
      </c>
      <c r="I296" s="37">
        <f t="shared" si="64"/>
        <v>48060.668674587272</v>
      </c>
      <c r="J296" s="38">
        <f t="shared" si="65"/>
        <v>1.0615252918033691E-2</v>
      </c>
      <c r="K296" s="35"/>
      <c r="L296" s="37">
        <v>4527510.4649592992</v>
      </c>
      <c r="M296" s="37">
        <f t="shared" si="66"/>
        <v>48060.668674587272</v>
      </c>
      <c r="N296" s="38">
        <f t="shared" si="67"/>
        <v>1.0615252918033691E-2</v>
      </c>
      <c r="O296" s="35"/>
      <c r="P296" s="37">
        <v>4501295.5547814993</v>
      </c>
      <c r="Q296" s="37">
        <f t="shared" si="68"/>
        <v>21845.758496787399</v>
      </c>
      <c r="R296" s="38">
        <f t="shared" si="69"/>
        <v>4.8532157533138992E-3</v>
      </c>
      <c r="S296" s="35"/>
      <c r="T296" s="37">
        <v>4501295.5547814993</v>
      </c>
      <c r="U296" s="37">
        <f t="shared" si="70"/>
        <v>21845.758496787399</v>
      </c>
      <c r="V296" s="38">
        <f t="shared" si="71"/>
        <v>4.8532157533138992E-3</v>
      </c>
      <c r="W296" s="35"/>
      <c r="X296" s="37">
        <v>4523141.3132629991</v>
      </c>
      <c r="Y296" s="37">
        <f t="shared" si="72"/>
        <v>43691.516978287138</v>
      </c>
      <c r="Z296" s="38">
        <f t="shared" si="73"/>
        <v>9.6595516151955097E-3</v>
      </c>
      <c r="AA296" s="35"/>
      <c r="AB296" s="37">
        <v>4523141.3132629991</v>
      </c>
      <c r="AC296" s="37">
        <f t="shared" si="74"/>
        <v>43691.516978287138</v>
      </c>
      <c r="AD296" s="38">
        <f t="shared" si="75"/>
        <v>9.6595516151955097E-3</v>
      </c>
      <c r="AE296" s="35"/>
      <c r="AF296" s="37">
        <v>4490372.6755407499</v>
      </c>
      <c r="AG296" s="37">
        <f t="shared" si="76"/>
        <v>10922.879256037995</v>
      </c>
      <c r="AH296" s="38">
        <f t="shared" si="77"/>
        <v>2.4325106278005344E-3</v>
      </c>
      <c r="AI296" s="35"/>
      <c r="AJ296" s="37">
        <v>4490372.6755407499</v>
      </c>
      <c r="AK296" s="37">
        <f t="shared" si="78"/>
        <v>10922.879256037995</v>
      </c>
      <c r="AL296" s="38">
        <f t="shared" si="79"/>
        <v>2.4325106278005344E-3</v>
      </c>
      <c r="AM296" s="35"/>
    </row>
    <row r="297" spans="1:39" x14ac:dyDescent="0.25">
      <c r="A297" s="34">
        <v>8914017</v>
      </c>
      <c r="B297" s="34" t="s">
        <v>91</v>
      </c>
      <c r="C297" s="34">
        <v>8914017</v>
      </c>
      <c r="D297" s="34" t="s">
        <v>106</v>
      </c>
      <c r="F297" s="37">
        <v>3176319.702271753</v>
      </c>
      <c r="G297" s="35"/>
      <c r="H297" s="37">
        <v>3210045.9399253004</v>
      </c>
      <c r="I297" s="37">
        <f t="shared" si="64"/>
        <v>33726.237653547432</v>
      </c>
      <c r="J297" s="38">
        <f t="shared" si="65"/>
        <v>1.0506465728129816E-2</v>
      </c>
      <c r="K297" s="35"/>
      <c r="L297" s="37">
        <v>3210045.9399253004</v>
      </c>
      <c r="M297" s="37">
        <f t="shared" si="66"/>
        <v>33726.237653547432</v>
      </c>
      <c r="N297" s="38">
        <f t="shared" si="67"/>
        <v>1.0506465728129816E-2</v>
      </c>
      <c r="O297" s="35"/>
      <c r="P297" s="37">
        <v>3191649.8103115004</v>
      </c>
      <c r="Q297" s="37">
        <f t="shared" si="68"/>
        <v>15330.108039747458</v>
      </c>
      <c r="R297" s="38">
        <f t="shared" si="69"/>
        <v>4.8031923772524597E-3</v>
      </c>
      <c r="S297" s="35"/>
      <c r="T297" s="37">
        <v>3191649.8103115004</v>
      </c>
      <c r="U297" s="37">
        <f t="shared" si="70"/>
        <v>15330.108039747458</v>
      </c>
      <c r="V297" s="38">
        <f t="shared" si="71"/>
        <v>4.8031923772524597E-3</v>
      </c>
      <c r="W297" s="35"/>
      <c r="X297" s="37">
        <v>3206979.9183230004</v>
      </c>
      <c r="Y297" s="37">
        <f t="shared" si="72"/>
        <v>30660.216051247437</v>
      </c>
      <c r="Z297" s="38">
        <f t="shared" si="73"/>
        <v>9.5604639979411932E-3</v>
      </c>
      <c r="AA297" s="35"/>
      <c r="AB297" s="37">
        <v>3206979.9183230004</v>
      </c>
      <c r="AC297" s="37">
        <f t="shared" si="74"/>
        <v>30660.216051247437</v>
      </c>
      <c r="AD297" s="38">
        <f t="shared" si="75"/>
        <v>9.5604639979411932E-3</v>
      </c>
      <c r="AE297" s="35"/>
      <c r="AF297" s="37">
        <v>3183984.7563057505</v>
      </c>
      <c r="AG297" s="37">
        <f t="shared" si="76"/>
        <v>7665.0540339974687</v>
      </c>
      <c r="AH297" s="38">
        <f t="shared" si="77"/>
        <v>2.4073777422511668E-3</v>
      </c>
      <c r="AI297" s="35"/>
      <c r="AJ297" s="37">
        <v>3183984.7563057505</v>
      </c>
      <c r="AK297" s="37">
        <f t="shared" si="78"/>
        <v>7665.0540339974687</v>
      </c>
      <c r="AL297" s="38">
        <f t="shared" si="79"/>
        <v>2.4073777422511668E-3</v>
      </c>
      <c r="AM297" s="35"/>
    </row>
    <row r="298" spans="1:39" x14ac:dyDescent="0.25">
      <c r="A298" s="34">
        <v>8914019</v>
      </c>
      <c r="B298" s="34" t="s">
        <v>92</v>
      </c>
      <c r="C298" s="34">
        <v>8914019</v>
      </c>
      <c r="D298" s="34" t="s">
        <v>106</v>
      </c>
      <c r="F298" s="37">
        <v>3068744.8371991133</v>
      </c>
      <c r="G298" s="35"/>
      <c r="H298" s="37">
        <v>3101287.7513092002</v>
      </c>
      <c r="I298" s="37">
        <f t="shared" si="64"/>
        <v>32542.914110086858</v>
      </c>
      <c r="J298" s="38">
        <f t="shared" si="65"/>
        <v>1.0493355251007894E-2</v>
      </c>
      <c r="K298" s="35"/>
      <c r="L298" s="37">
        <v>3101287.7513092002</v>
      </c>
      <c r="M298" s="37">
        <f t="shared" si="66"/>
        <v>32542.914110086858</v>
      </c>
      <c r="N298" s="38">
        <f t="shared" si="67"/>
        <v>1.0493355251007894E-2</v>
      </c>
      <c r="O298" s="35"/>
      <c r="P298" s="37">
        <v>3083537.0708860001</v>
      </c>
      <c r="Q298" s="37">
        <f t="shared" si="68"/>
        <v>14792.233686886728</v>
      </c>
      <c r="R298" s="38">
        <f t="shared" si="69"/>
        <v>4.7971642133157293E-3</v>
      </c>
      <c r="S298" s="35"/>
      <c r="T298" s="37">
        <v>3083537.0708860001</v>
      </c>
      <c r="U298" s="37">
        <f t="shared" si="70"/>
        <v>14792.233686886728</v>
      </c>
      <c r="V298" s="38">
        <f t="shared" si="71"/>
        <v>4.7971642133157293E-3</v>
      </c>
      <c r="W298" s="35"/>
      <c r="X298" s="37">
        <v>3098329.3045720002</v>
      </c>
      <c r="Y298" s="37">
        <f t="shared" si="72"/>
        <v>29584.467372886837</v>
      </c>
      <c r="Z298" s="38">
        <f t="shared" si="73"/>
        <v>9.5485225954616854E-3</v>
      </c>
      <c r="AA298" s="35"/>
      <c r="AB298" s="37">
        <v>3098329.3045720002</v>
      </c>
      <c r="AC298" s="37">
        <f t="shared" si="74"/>
        <v>29584.467372886837</v>
      </c>
      <c r="AD298" s="38">
        <f t="shared" si="75"/>
        <v>9.5485225954616854E-3</v>
      </c>
      <c r="AE298" s="35"/>
      <c r="AF298" s="37">
        <v>3076140.954043</v>
      </c>
      <c r="AG298" s="37">
        <f t="shared" si="76"/>
        <v>7396.1168438866735</v>
      </c>
      <c r="AH298" s="38">
        <f t="shared" si="77"/>
        <v>2.404349135616133E-3</v>
      </c>
      <c r="AI298" s="35"/>
      <c r="AJ298" s="37">
        <v>3076140.954043</v>
      </c>
      <c r="AK298" s="37">
        <f t="shared" si="78"/>
        <v>7396.1168438866735</v>
      </c>
      <c r="AL298" s="38">
        <f t="shared" si="79"/>
        <v>2.404349135616133E-3</v>
      </c>
      <c r="AM298" s="35"/>
    </row>
    <row r="299" spans="1:39" x14ac:dyDescent="0.25">
      <c r="A299" s="34">
        <v>8914022</v>
      </c>
      <c r="B299" s="34" t="s">
        <v>88</v>
      </c>
      <c r="C299" s="34">
        <v>8914022</v>
      </c>
      <c r="D299" s="34" t="s">
        <v>106</v>
      </c>
      <c r="F299" s="37">
        <v>3170700.6787629728</v>
      </c>
      <c r="G299" s="35"/>
      <c r="H299" s="37">
        <v>3204365.1071668002</v>
      </c>
      <c r="I299" s="37">
        <f t="shared" si="64"/>
        <v>33664.428403827362</v>
      </c>
      <c r="J299" s="38">
        <f t="shared" si="65"/>
        <v>1.0505802952520725E-2</v>
      </c>
      <c r="K299" s="35"/>
      <c r="L299" s="37">
        <v>3204365.1071668002</v>
      </c>
      <c r="M299" s="37">
        <f t="shared" si="66"/>
        <v>33664.428403827362</v>
      </c>
      <c r="N299" s="38">
        <f t="shared" si="67"/>
        <v>1.0505802952520725E-2</v>
      </c>
      <c r="O299" s="35"/>
      <c r="P299" s="37">
        <v>3186002.6916940003</v>
      </c>
      <c r="Q299" s="37">
        <f t="shared" si="68"/>
        <v>15302.01293102745</v>
      </c>
      <c r="R299" s="38">
        <f t="shared" si="69"/>
        <v>4.8028876343765283E-3</v>
      </c>
      <c r="S299" s="35"/>
      <c r="T299" s="37">
        <v>3186002.6916940003</v>
      </c>
      <c r="U299" s="37">
        <f t="shared" si="70"/>
        <v>15302.01293102745</v>
      </c>
      <c r="V299" s="38">
        <f t="shared" si="71"/>
        <v>4.8028876343765283E-3</v>
      </c>
      <c r="W299" s="35"/>
      <c r="X299" s="37">
        <v>3201304.7045880002</v>
      </c>
      <c r="Y299" s="37">
        <f t="shared" si="72"/>
        <v>30604.025825027376</v>
      </c>
      <c r="Z299" s="38">
        <f t="shared" si="73"/>
        <v>9.5598603223138161E-3</v>
      </c>
      <c r="AA299" s="35"/>
      <c r="AB299" s="37">
        <v>3201304.7045880002</v>
      </c>
      <c r="AC299" s="37">
        <f t="shared" si="74"/>
        <v>30604.025825027376</v>
      </c>
      <c r="AD299" s="38">
        <f t="shared" si="75"/>
        <v>9.5598603223138161E-3</v>
      </c>
      <c r="AE299" s="35"/>
      <c r="AF299" s="37">
        <v>3178351.6852470003</v>
      </c>
      <c r="AG299" s="37">
        <f t="shared" si="76"/>
        <v>7651.0064840274863</v>
      </c>
      <c r="AH299" s="38">
        <f t="shared" si="77"/>
        <v>2.4072246377080516E-3</v>
      </c>
      <c r="AI299" s="35"/>
      <c r="AJ299" s="37">
        <v>3178351.6852470003</v>
      </c>
      <c r="AK299" s="37">
        <f t="shared" si="78"/>
        <v>7651.0064840274863</v>
      </c>
      <c r="AL299" s="38">
        <f t="shared" si="79"/>
        <v>2.4072246377080516E-3</v>
      </c>
      <c r="AM299" s="35"/>
    </row>
    <row r="300" spans="1:39" x14ac:dyDescent="0.25">
      <c r="A300" s="34">
        <v>8914023</v>
      </c>
      <c r="B300" s="34" t="s">
        <v>132</v>
      </c>
      <c r="C300" s="34">
        <v>8914023</v>
      </c>
      <c r="D300" s="34" t="s">
        <v>106</v>
      </c>
      <c r="F300" s="37">
        <v>2854601.8431883492</v>
      </c>
      <c r="G300" s="35"/>
      <c r="H300" s="37">
        <v>2884789.1843752004</v>
      </c>
      <c r="I300" s="37">
        <f t="shared" si="64"/>
        <v>30187.341186851263</v>
      </c>
      <c r="J300" s="38">
        <f t="shared" si="65"/>
        <v>1.0464314463723754E-2</v>
      </c>
      <c r="K300" s="35"/>
      <c r="L300" s="37">
        <v>2884789.1843752004</v>
      </c>
      <c r="M300" s="37">
        <f t="shared" si="66"/>
        <v>30187.341186851263</v>
      </c>
      <c r="N300" s="38">
        <f t="shared" si="67"/>
        <v>1.0464314463723754E-2</v>
      </c>
      <c r="O300" s="35"/>
      <c r="P300" s="37">
        <v>2868323.3619160005</v>
      </c>
      <c r="Q300" s="37">
        <f t="shared" si="68"/>
        <v>13721.518727651332</v>
      </c>
      <c r="R300" s="38">
        <f t="shared" si="69"/>
        <v>4.7838116545149733E-3</v>
      </c>
      <c r="S300" s="35"/>
      <c r="T300" s="37">
        <v>2868323.3619160005</v>
      </c>
      <c r="U300" s="37">
        <f t="shared" si="70"/>
        <v>13721.518727651332</v>
      </c>
      <c r="V300" s="38">
        <f t="shared" si="71"/>
        <v>4.7838116545149733E-3</v>
      </c>
      <c r="W300" s="35"/>
      <c r="X300" s="37">
        <v>2882044.8806320005</v>
      </c>
      <c r="Y300" s="37">
        <f t="shared" si="72"/>
        <v>27443.037443651352</v>
      </c>
      <c r="Z300" s="38">
        <f t="shared" si="73"/>
        <v>9.5220715083497928E-3</v>
      </c>
      <c r="AA300" s="35"/>
      <c r="AB300" s="37">
        <v>2882044.8806320005</v>
      </c>
      <c r="AC300" s="37">
        <f t="shared" si="74"/>
        <v>27443.037443651352</v>
      </c>
      <c r="AD300" s="38">
        <f t="shared" si="75"/>
        <v>9.5220715083497928E-3</v>
      </c>
      <c r="AE300" s="35"/>
      <c r="AF300" s="37">
        <v>2861462.6025580005</v>
      </c>
      <c r="AG300" s="37">
        <f t="shared" si="76"/>
        <v>6860.7593696513213</v>
      </c>
      <c r="AH300" s="38">
        <f t="shared" si="77"/>
        <v>2.397640760189616E-3</v>
      </c>
      <c r="AI300" s="35"/>
      <c r="AJ300" s="37">
        <v>2861462.6025580005</v>
      </c>
      <c r="AK300" s="37">
        <f t="shared" si="78"/>
        <v>6860.7593696513213</v>
      </c>
      <c r="AL300" s="38">
        <f t="shared" si="79"/>
        <v>2.397640760189616E-3</v>
      </c>
      <c r="AM300" s="35"/>
    </row>
    <row r="301" spans="1:39" x14ac:dyDescent="0.25">
      <c r="A301" s="34">
        <v>8914024</v>
      </c>
      <c r="B301" s="34" t="s">
        <v>323</v>
      </c>
      <c r="C301" s="34">
        <v>8914024</v>
      </c>
      <c r="D301" s="34" t="s">
        <v>106</v>
      </c>
      <c r="F301" s="37">
        <v>435944.44146314001</v>
      </c>
      <c r="G301" s="35"/>
      <c r="H301" s="37">
        <v>436758.55735374993</v>
      </c>
      <c r="I301" s="37">
        <f t="shared" si="64"/>
        <v>814.11589060991537</v>
      </c>
      <c r="J301" s="38">
        <f t="shared" si="65"/>
        <v>1.8639952827541903E-3</v>
      </c>
      <c r="K301" s="35"/>
      <c r="L301" s="37">
        <v>436758.55735374993</v>
      </c>
      <c r="M301" s="37">
        <f t="shared" si="66"/>
        <v>814.11589060991537</v>
      </c>
      <c r="N301" s="38">
        <f t="shared" si="67"/>
        <v>1.8639952827541903E-3</v>
      </c>
      <c r="O301" s="35"/>
      <c r="P301" s="37">
        <v>437572.67320749996</v>
      </c>
      <c r="Q301" s="37">
        <f t="shared" si="68"/>
        <v>1628.2317443599459</v>
      </c>
      <c r="R301" s="38">
        <f t="shared" si="69"/>
        <v>3.7210544534800674E-3</v>
      </c>
      <c r="S301" s="35"/>
      <c r="T301" s="37">
        <v>437572.67320749996</v>
      </c>
      <c r="U301" s="37">
        <f t="shared" si="70"/>
        <v>1628.2317443599459</v>
      </c>
      <c r="V301" s="38">
        <f t="shared" si="71"/>
        <v>3.7210544534800674E-3</v>
      </c>
      <c r="W301" s="35"/>
      <c r="X301" s="37">
        <v>436758.55735374993</v>
      </c>
      <c r="Y301" s="37">
        <f t="shared" si="72"/>
        <v>814.11589060991537</v>
      </c>
      <c r="Z301" s="38">
        <f t="shared" si="73"/>
        <v>1.8639952827541903E-3</v>
      </c>
      <c r="AA301" s="35"/>
      <c r="AB301" s="37">
        <v>436758.55735374993</v>
      </c>
      <c r="AC301" s="37">
        <f t="shared" si="74"/>
        <v>814.11589060991537</v>
      </c>
      <c r="AD301" s="38">
        <f t="shared" si="75"/>
        <v>1.8639952827541903E-3</v>
      </c>
      <c r="AE301" s="35"/>
      <c r="AF301" s="37">
        <v>436758.55735374993</v>
      </c>
      <c r="AG301" s="37">
        <f t="shared" si="76"/>
        <v>814.11589060991537</v>
      </c>
      <c r="AH301" s="38">
        <f t="shared" si="77"/>
        <v>1.8639952827541903E-3</v>
      </c>
      <c r="AI301" s="35"/>
      <c r="AJ301" s="37">
        <v>436758.55735374993</v>
      </c>
      <c r="AK301" s="37">
        <f t="shared" si="78"/>
        <v>814.11589060991537</v>
      </c>
      <c r="AL301" s="38">
        <f t="shared" si="79"/>
        <v>1.8639952827541903E-3</v>
      </c>
      <c r="AM301" s="35"/>
    </row>
    <row r="302" spans="1:39" x14ac:dyDescent="0.25">
      <c r="A302" s="34">
        <v>8914025</v>
      </c>
      <c r="B302" s="34" t="s">
        <v>324</v>
      </c>
      <c r="C302" s="34">
        <v>8914025</v>
      </c>
      <c r="D302" s="34" t="s">
        <v>106</v>
      </c>
      <c r="F302" s="37">
        <v>3117113.2365370328</v>
      </c>
      <c r="G302" s="35"/>
      <c r="H302" s="37">
        <v>3124630.2743412494</v>
      </c>
      <c r="I302" s="37">
        <f t="shared" si="64"/>
        <v>7517.0378042166121</v>
      </c>
      <c r="J302" s="38">
        <f t="shared" si="65"/>
        <v>2.4057367253798988E-3</v>
      </c>
      <c r="K302" s="35"/>
      <c r="L302" s="37">
        <v>3124630.2743412494</v>
      </c>
      <c r="M302" s="37">
        <f t="shared" si="66"/>
        <v>7517.0378042166121</v>
      </c>
      <c r="N302" s="38">
        <f t="shared" si="67"/>
        <v>2.4057367253798988E-3</v>
      </c>
      <c r="O302" s="35"/>
      <c r="P302" s="37">
        <v>3132147.3121824996</v>
      </c>
      <c r="Q302" s="37">
        <f t="shared" si="68"/>
        <v>15034.075645466801</v>
      </c>
      <c r="R302" s="38">
        <f t="shared" si="69"/>
        <v>4.7999261040474386E-3</v>
      </c>
      <c r="S302" s="35"/>
      <c r="T302" s="37">
        <v>3132147.3121824996</v>
      </c>
      <c r="U302" s="37">
        <f t="shared" si="70"/>
        <v>15034.075645466801</v>
      </c>
      <c r="V302" s="38">
        <f t="shared" si="71"/>
        <v>4.7999261040474386E-3</v>
      </c>
      <c r="W302" s="35"/>
      <c r="X302" s="37">
        <v>3124630.2743412494</v>
      </c>
      <c r="Y302" s="37">
        <f t="shared" si="72"/>
        <v>7517.0378042166121</v>
      </c>
      <c r="Z302" s="38">
        <f t="shared" si="73"/>
        <v>2.4057367253798988E-3</v>
      </c>
      <c r="AA302" s="35"/>
      <c r="AB302" s="37">
        <v>3124630.2743412494</v>
      </c>
      <c r="AC302" s="37">
        <f t="shared" si="74"/>
        <v>7517.0378042166121</v>
      </c>
      <c r="AD302" s="38">
        <f t="shared" si="75"/>
        <v>2.4057367253798988E-3</v>
      </c>
      <c r="AE302" s="35"/>
      <c r="AF302" s="37">
        <v>3124630.2743412494</v>
      </c>
      <c r="AG302" s="37">
        <f t="shared" si="76"/>
        <v>7517.0378042166121</v>
      </c>
      <c r="AH302" s="38">
        <f t="shared" si="77"/>
        <v>2.4057367253798988E-3</v>
      </c>
      <c r="AI302" s="35"/>
      <c r="AJ302" s="37">
        <v>3124630.2743412494</v>
      </c>
      <c r="AK302" s="37">
        <f t="shared" si="78"/>
        <v>7517.0378042166121</v>
      </c>
      <c r="AL302" s="38">
        <f t="shared" si="79"/>
        <v>2.4057367253798988E-3</v>
      </c>
      <c r="AM302" s="35"/>
    </row>
    <row r="303" spans="1:39" x14ac:dyDescent="0.25">
      <c r="A303" s="34">
        <v>8914032</v>
      </c>
      <c r="B303" s="34" t="s">
        <v>93</v>
      </c>
      <c r="C303" s="34">
        <v>8914032</v>
      </c>
      <c r="D303" s="34" t="s">
        <v>106</v>
      </c>
      <c r="F303" s="37">
        <v>3934527.6791813117</v>
      </c>
      <c r="G303" s="35"/>
      <c r="H303" s="37">
        <v>3976594.2045712001</v>
      </c>
      <c r="I303" s="37">
        <f t="shared" si="64"/>
        <v>42066.525389888324</v>
      </c>
      <c r="J303" s="38">
        <f t="shared" si="65"/>
        <v>1.0578531081077305E-2</v>
      </c>
      <c r="K303" s="35"/>
      <c r="L303" s="37">
        <v>3976594.2045712001</v>
      </c>
      <c r="M303" s="37">
        <f t="shared" si="66"/>
        <v>42066.525389888324</v>
      </c>
      <c r="N303" s="38">
        <f t="shared" si="67"/>
        <v>1.0578531081077305E-2</v>
      </c>
      <c r="O303" s="35"/>
      <c r="P303" s="37">
        <v>3953648.8270960003</v>
      </c>
      <c r="Q303" s="37">
        <f t="shared" si="68"/>
        <v>19121.147914688569</v>
      </c>
      <c r="R303" s="38">
        <f t="shared" si="69"/>
        <v>4.8363293633069751E-3</v>
      </c>
      <c r="S303" s="35"/>
      <c r="T303" s="37">
        <v>3953648.8270960003</v>
      </c>
      <c r="U303" s="37">
        <f t="shared" si="70"/>
        <v>19121.147914688569</v>
      </c>
      <c r="V303" s="38">
        <f t="shared" si="71"/>
        <v>4.8363293633069751E-3</v>
      </c>
      <c r="W303" s="35"/>
      <c r="X303" s="37">
        <v>3972769.974992</v>
      </c>
      <c r="Y303" s="37">
        <f t="shared" si="72"/>
        <v>38242.295810688287</v>
      </c>
      <c r="Z303" s="38">
        <f t="shared" si="73"/>
        <v>9.6261037138867557E-3</v>
      </c>
      <c r="AA303" s="35"/>
      <c r="AB303" s="37">
        <v>3972769.974992</v>
      </c>
      <c r="AC303" s="37">
        <f t="shared" si="74"/>
        <v>38242.295810688287</v>
      </c>
      <c r="AD303" s="38">
        <f t="shared" si="75"/>
        <v>9.6261037138867557E-3</v>
      </c>
      <c r="AE303" s="35"/>
      <c r="AF303" s="37">
        <v>3944088.2531480002</v>
      </c>
      <c r="AG303" s="37">
        <f t="shared" si="76"/>
        <v>9560.5739666884765</v>
      </c>
      <c r="AH303" s="38">
        <f t="shared" si="77"/>
        <v>2.4240263789882593E-3</v>
      </c>
      <c r="AI303" s="35"/>
      <c r="AJ303" s="37">
        <v>3944088.2531480002</v>
      </c>
      <c r="AK303" s="37">
        <f t="shared" si="78"/>
        <v>9560.5739666884765</v>
      </c>
      <c r="AL303" s="38">
        <f t="shared" si="79"/>
        <v>2.4240263789882593E-3</v>
      </c>
      <c r="AM303" s="35"/>
    </row>
    <row r="304" spans="1:39" x14ac:dyDescent="0.25">
      <c r="A304" s="34">
        <v>8914041</v>
      </c>
      <c r="B304" s="34" t="s">
        <v>59</v>
      </c>
      <c r="C304" s="34">
        <v>8914041</v>
      </c>
      <c r="D304" s="34" t="s">
        <v>106</v>
      </c>
      <c r="F304" s="37">
        <v>3612401.8516552672</v>
      </c>
      <c r="G304" s="35"/>
      <c r="H304" s="37">
        <v>3650924.9929687004</v>
      </c>
      <c r="I304" s="37">
        <f t="shared" si="64"/>
        <v>38523.141313433181</v>
      </c>
      <c r="J304" s="38">
        <f t="shared" si="65"/>
        <v>1.0551611273204659E-2</v>
      </c>
      <c r="K304" s="35"/>
      <c r="L304" s="37">
        <v>3650924.9929687004</v>
      </c>
      <c r="M304" s="37">
        <f t="shared" si="66"/>
        <v>38523.141313433181</v>
      </c>
      <c r="N304" s="38">
        <f t="shared" si="67"/>
        <v>1.0551611273204659E-2</v>
      </c>
      <c r="O304" s="35"/>
      <c r="P304" s="37">
        <v>3629912.3704585005</v>
      </c>
      <c r="Q304" s="37">
        <f t="shared" si="68"/>
        <v>17510.518803233281</v>
      </c>
      <c r="R304" s="38">
        <f t="shared" si="69"/>
        <v>4.823950833011844E-3</v>
      </c>
      <c r="S304" s="35"/>
      <c r="T304" s="37">
        <v>3629912.3704585005</v>
      </c>
      <c r="U304" s="37">
        <f t="shared" si="70"/>
        <v>17510.518803233281</v>
      </c>
      <c r="V304" s="38">
        <f t="shared" si="71"/>
        <v>4.823950833011844E-3</v>
      </c>
      <c r="W304" s="35"/>
      <c r="X304" s="37">
        <v>3647422.8892170005</v>
      </c>
      <c r="Y304" s="37">
        <f t="shared" si="72"/>
        <v>35021.037561733276</v>
      </c>
      <c r="Z304" s="38">
        <f t="shared" si="73"/>
        <v>9.6015840842769151E-3</v>
      </c>
      <c r="AA304" s="35"/>
      <c r="AB304" s="37">
        <v>3647422.8892170005</v>
      </c>
      <c r="AC304" s="37">
        <f t="shared" si="74"/>
        <v>35021.037561733276</v>
      </c>
      <c r="AD304" s="38">
        <f t="shared" si="75"/>
        <v>9.6015840842769151E-3</v>
      </c>
      <c r="AE304" s="35"/>
      <c r="AF304" s="37">
        <v>3621157.1110792505</v>
      </c>
      <c r="AG304" s="37">
        <f t="shared" si="76"/>
        <v>8755.2594239832833</v>
      </c>
      <c r="AH304" s="38">
        <f t="shared" si="77"/>
        <v>2.4178071139735399E-3</v>
      </c>
      <c r="AI304" s="35"/>
      <c r="AJ304" s="37">
        <v>3621157.1110792505</v>
      </c>
      <c r="AK304" s="37">
        <f t="shared" si="78"/>
        <v>8755.2594239832833</v>
      </c>
      <c r="AL304" s="38">
        <f t="shared" si="79"/>
        <v>2.4178071139735399E-3</v>
      </c>
      <c r="AM304" s="35"/>
    </row>
    <row r="305" spans="1:39" x14ac:dyDescent="0.25">
      <c r="A305" s="34">
        <v>8914068</v>
      </c>
      <c r="B305" s="34" t="s">
        <v>94</v>
      </c>
      <c r="C305" s="34">
        <v>8914068</v>
      </c>
      <c r="D305" s="34" t="s">
        <v>106</v>
      </c>
      <c r="F305" s="37">
        <v>4877748.1171107795</v>
      </c>
      <c r="G305" s="35"/>
      <c r="H305" s="37">
        <v>4930190.0672881007</v>
      </c>
      <c r="I305" s="37">
        <f t="shared" si="64"/>
        <v>52441.950177321211</v>
      </c>
      <c r="J305" s="38">
        <f t="shared" si="65"/>
        <v>1.0636902322544214E-2</v>
      </c>
      <c r="K305" s="35"/>
      <c r="L305" s="37">
        <v>4930190.0672881007</v>
      </c>
      <c r="M305" s="37">
        <f t="shared" si="66"/>
        <v>52441.950177321211</v>
      </c>
      <c r="N305" s="38">
        <f t="shared" si="67"/>
        <v>1.0636902322544214E-2</v>
      </c>
      <c r="O305" s="35"/>
      <c r="P305" s="37">
        <v>4901585.3671855005</v>
      </c>
      <c r="Q305" s="37">
        <f t="shared" si="68"/>
        <v>23837.250074720941</v>
      </c>
      <c r="R305" s="38">
        <f t="shared" si="69"/>
        <v>4.8631714616873718E-3</v>
      </c>
      <c r="S305" s="35"/>
      <c r="T305" s="37">
        <v>4901585.3671855005</v>
      </c>
      <c r="U305" s="37">
        <f t="shared" si="70"/>
        <v>23837.250074720941</v>
      </c>
      <c r="V305" s="38">
        <f t="shared" si="71"/>
        <v>4.8631714616873718E-3</v>
      </c>
      <c r="W305" s="35"/>
      <c r="X305" s="37">
        <v>4925422.6172710005</v>
      </c>
      <c r="Y305" s="37">
        <f t="shared" si="72"/>
        <v>47674.50016022101</v>
      </c>
      <c r="Z305" s="38">
        <f t="shared" si="73"/>
        <v>9.6792709711955097E-3</v>
      </c>
      <c r="AA305" s="35"/>
      <c r="AB305" s="37">
        <v>4925422.6172710005</v>
      </c>
      <c r="AC305" s="37">
        <f t="shared" si="74"/>
        <v>47674.50016022101</v>
      </c>
      <c r="AD305" s="38">
        <f t="shared" si="75"/>
        <v>9.6792709711955097E-3</v>
      </c>
      <c r="AE305" s="35"/>
      <c r="AF305" s="37">
        <v>4889666.7421427509</v>
      </c>
      <c r="AG305" s="37">
        <f t="shared" si="76"/>
        <v>11918.625031971373</v>
      </c>
      <c r="AH305" s="38">
        <f t="shared" si="77"/>
        <v>2.4375127509709158E-3</v>
      </c>
      <c r="AI305" s="35"/>
      <c r="AJ305" s="37">
        <v>4889666.7421427509</v>
      </c>
      <c r="AK305" s="37">
        <f t="shared" si="78"/>
        <v>11918.625031971373</v>
      </c>
      <c r="AL305" s="38">
        <f t="shared" si="79"/>
        <v>2.4375127509709158E-3</v>
      </c>
      <c r="AM305" s="35"/>
    </row>
    <row r="306" spans="1:39" x14ac:dyDescent="0.25">
      <c r="A306" s="34">
        <v>8914084</v>
      </c>
      <c r="B306" s="34" t="s">
        <v>134</v>
      </c>
      <c r="C306" s="34">
        <v>8914084</v>
      </c>
      <c r="D306" s="34" t="s">
        <v>106</v>
      </c>
      <c r="F306" s="37">
        <v>6351992.8159989724</v>
      </c>
      <c r="G306" s="35"/>
      <c r="H306" s="37">
        <v>6367597.0527900001</v>
      </c>
      <c r="I306" s="37">
        <f t="shared" si="64"/>
        <v>15604.23679102771</v>
      </c>
      <c r="J306" s="38">
        <f t="shared" si="65"/>
        <v>2.4505691333264598E-3</v>
      </c>
      <c r="K306" s="35"/>
      <c r="L306" s="37">
        <v>6367597.0527900001</v>
      </c>
      <c r="M306" s="37">
        <f t="shared" si="66"/>
        <v>15604.23679102771</v>
      </c>
      <c r="N306" s="38">
        <f t="shared" si="67"/>
        <v>2.4505691333264598E-3</v>
      </c>
      <c r="O306" s="35"/>
      <c r="P306" s="37">
        <v>6383201.2895799996</v>
      </c>
      <c r="Q306" s="37">
        <f t="shared" si="68"/>
        <v>31208.47358102724</v>
      </c>
      <c r="R306" s="38">
        <f t="shared" si="69"/>
        <v>4.8891570491396315E-3</v>
      </c>
      <c r="S306" s="35"/>
      <c r="T306" s="37">
        <v>6383201.2895799996</v>
      </c>
      <c r="U306" s="37">
        <f t="shared" si="70"/>
        <v>31208.47358102724</v>
      </c>
      <c r="V306" s="38">
        <f t="shared" si="71"/>
        <v>4.8891570491396315E-3</v>
      </c>
      <c r="W306" s="35"/>
      <c r="X306" s="37">
        <v>6367597.0527900001</v>
      </c>
      <c r="Y306" s="37">
        <f t="shared" si="72"/>
        <v>15604.23679102771</v>
      </c>
      <c r="Z306" s="38">
        <f t="shared" si="73"/>
        <v>2.4505691333264598E-3</v>
      </c>
      <c r="AA306" s="35"/>
      <c r="AB306" s="37">
        <v>6367597.0527900001</v>
      </c>
      <c r="AC306" s="37">
        <f t="shared" si="74"/>
        <v>15604.23679102771</v>
      </c>
      <c r="AD306" s="38">
        <f t="shared" si="75"/>
        <v>2.4505691333264598E-3</v>
      </c>
      <c r="AE306" s="35"/>
      <c r="AF306" s="37">
        <v>6367597.0527900001</v>
      </c>
      <c r="AG306" s="37">
        <f t="shared" si="76"/>
        <v>15604.23679102771</v>
      </c>
      <c r="AH306" s="38">
        <f t="shared" si="77"/>
        <v>2.4505691333264598E-3</v>
      </c>
      <c r="AI306" s="35"/>
      <c r="AJ306" s="37">
        <v>6367597.0527900001</v>
      </c>
      <c r="AK306" s="37">
        <f t="shared" si="78"/>
        <v>15604.23679102771</v>
      </c>
      <c r="AL306" s="38">
        <f t="shared" si="79"/>
        <v>2.4505691333264598E-3</v>
      </c>
      <c r="AM306" s="35"/>
    </row>
    <row r="307" spans="1:39" x14ac:dyDescent="0.25">
      <c r="A307" s="34">
        <v>8914091</v>
      </c>
      <c r="B307" s="34" t="s">
        <v>95</v>
      </c>
      <c r="C307" s="34">
        <v>8914091</v>
      </c>
      <c r="D307" s="34" t="s">
        <v>106</v>
      </c>
      <c r="F307" s="37">
        <v>6064333.4093101108</v>
      </c>
      <c r="G307" s="35"/>
      <c r="H307" s="37">
        <v>6079218.49757325</v>
      </c>
      <c r="I307" s="37">
        <f t="shared" si="64"/>
        <v>14885.088263139129</v>
      </c>
      <c r="J307" s="38">
        <f t="shared" si="65"/>
        <v>2.4485200308363773E-3</v>
      </c>
      <c r="K307" s="35"/>
      <c r="L307" s="37">
        <v>6079218.49757325</v>
      </c>
      <c r="M307" s="37">
        <f t="shared" si="66"/>
        <v>14885.088263139129</v>
      </c>
      <c r="N307" s="38">
        <f t="shared" si="67"/>
        <v>2.4485200308363773E-3</v>
      </c>
      <c r="O307" s="35"/>
      <c r="P307" s="37">
        <v>6094103.5858465005</v>
      </c>
      <c r="Q307" s="37">
        <f t="shared" si="68"/>
        <v>29770.176536389627</v>
      </c>
      <c r="R307" s="38">
        <f t="shared" si="69"/>
        <v>4.8850788499116733E-3</v>
      </c>
      <c r="S307" s="35"/>
      <c r="T307" s="37">
        <v>6094103.5858465005</v>
      </c>
      <c r="U307" s="37">
        <f t="shared" si="70"/>
        <v>29770.176536389627</v>
      </c>
      <c r="V307" s="38">
        <f t="shared" si="71"/>
        <v>4.8850788499116733E-3</v>
      </c>
      <c r="W307" s="35"/>
      <c r="X307" s="37">
        <v>6079218.49757325</v>
      </c>
      <c r="Y307" s="37">
        <f t="shared" si="72"/>
        <v>14885.088263139129</v>
      </c>
      <c r="Z307" s="38">
        <f t="shared" si="73"/>
        <v>2.4485200308363773E-3</v>
      </c>
      <c r="AA307" s="35"/>
      <c r="AB307" s="37">
        <v>6079218.49757325</v>
      </c>
      <c r="AC307" s="37">
        <f t="shared" si="74"/>
        <v>14885.088263139129</v>
      </c>
      <c r="AD307" s="38">
        <f t="shared" si="75"/>
        <v>2.4485200308363773E-3</v>
      </c>
      <c r="AE307" s="35"/>
      <c r="AF307" s="37">
        <v>6079218.49757325</v>
      </c>
      <c r="AG307" s="37">
        <f t="shared" si="76"/>
        <v>14885.088263139129</v>
      </c>
      <c r="AH307" s="38">
        <f t="shared" si="77"/>
        <v>2.4485200308363773E-3</v>
      </c>
      <c r="AI307" s="35"/>
      <c r="AJ307" s="37">
        <v>6079218.49757325</v>
      </c>
      <c r="AK307" s="37">
        <f t="shared" si="78"/>
        <v>14885.088263139129</v>
      </c>
      <c r="AL307" s="38">
        <f t="shared" si="79"/>
        <v>2.4485200308363773E-3</v>
      </c>
      <c r="AM307" s="35"/>
    </row>
    <row r="308" spans="1:39" x14ac:dyDescent="0.25">
      <c r="A308" s="34">
        <v>8914107</v>
      </c>
      <c r="B308" s="34" t="s">
        <v>96</v>
      </c>
      <c r="C308" s="34">
        <v>8914107</v>
      </c>
      <c r="D308" s="34" t="s">
        <v>106</v>
      </c>
      <c r="F308" s="37">
        <v>6454981.5564155048</v>
      </c>
      <c r="G308" s="35"/>
      <c r="H308" s="37">
        <v>6470843.2650410002</v>
      </c>
      <c r="I308" s="37">
        <f t="shared" si="64"/>
        <v>15861.708625495434</v>
      </c>
      <c r="J308" s="38">
        <f t="shared" si="65"/>
        <v>2.4512583562623087E-3</v>
      </c>
      <c r="K308" s="35"/>
      <c r="L308" s="37">
        <v>6470843.2650410002</v>
      </c>
      <c r="M308" s="37">
        <f t="shared" si="66"/>
        <v>15861.708625495434</v>
      </c>
      <c r="N308" s="38">
        <f t="shared" si="67"/>
        <v>2.4512583562623087E-3</v>
      </c>
      <c r="O308" s="35"/>
      <c r="P308" s="37">
        <v>6486704.9736820003</v>
      </c>
      <c r="Q308" s="37">
        <f t="shared" si="68"/>
        <v>31723.417266495526</v>
      </c>
      <c r="R308" s="38">
        <f t="shared" si="69"/>
        <v>4.8905287654062365E-3</v>
      </c>
      <c r="S308" s="35"/>
      <c r="T308" s="37">
        <v>6486704.9736820003</v>
      </c>
      <c r="U308" s="37">
        <f t="shared" si="70"/>
        <v>31723.417266495526</v>
      </c>
      <c r="V308" s="38">
        <f t="shared" si="71"/>
        <v>4.8905287654062365E-3</v>
      </c>
      <c r="W308" s="35"/>
      <c r="X308" s="37">
        <v>6470843.2650410002</v>
      </c>
      <c r="Y308" s="37">
        <f t="shared" si="72"/>
        <v>15861.708625495434</v>
      </c>
      <c r="Z308" s="38">
        <f t="shared" si="73"/>
        <v>2.4512583562623087E-3</v>
      </c>
      <c r="AA308" s="35"/>
      <c r="AB308" s="37">
        <v>6470843.2650410002</v>
      </c>
      <c r="AC308" s="37">
        <f t="shared" si="74"/>
        <v>15861.708625495434</v>
      </c>
      <c r="AD308" s="38">
        <f t="shared" si="75"/>
        <v>2.4512583562623087E-3</v>
      </c>
      <c r="AE308" s="35"/>
      <c r="AF308" s="37">
        <v>6577990</v>
      </c>
      <c r="AG308" s="37">
        <f t="shared" si="76"/>
        <v>123008.44358449522</v>
      </c>
      <c r="AH308" s="38">
        <f t="shared" si="77"/>
        <v>1.8700004649519871E-2</v>
      </c>
      <c r="AI308" s="35"/>
      <c r="AJ308" s="37">
        <v>6577990</v>
      </c>
      <c r="AK308" s="37">
        <f t="shared" si="78"/>
        <v>123008.44358449522</v>
      </c>
      <c r="AL308" s="38">
        <f t="shared" si="79"/>
        <v>1.8700004649519871E-2</v>
      </c>
      <c r="AM308" s="35"/>
    </row>
    <row r="309" spans="1:39" x14ac:dyDescent="0.25">
      <c r="A309" s="34">
        <v>8914117</v>
      </c>
      <c r="B309" s="34" t="s">
        <v>97</v>
      </c>
      <c r="C309" s="34">
        <v>8914117</v>
      </c>
      <c r="D309" s="34" t="s">
        <v>106</v>
      </c>
      <c r="F309" s="37">
        <v>3636708.5219864417</v>
      </c>
      <c r="G309" s="35"/>
      <c r="H309" s="37">
        <v>3645524.5480550001</v>
      </c>
      <c r="I309" s="37">
        <f t="shared" si="64"/>
        <v>8816.0260685584508</v>
      </c>
      <c r="J309" s="38">
        <f t="shared" si="65"/>
        <v>2.4183148274950095E-3</v>
      </c>
      <c r="K309" s="35"/>
      <c r="L309" s="37">
        <v>3645524.5480550001</v>
      </c>
      <c r="M309" s="37">
        <f t="shared" si="66"/>
        <v>8816.0260685584508</v>
      </c>
      <c r="N309" s="38">
        <f t="shared" si="67"/>
        <v>2.4183148274950095E-3</v>
      </c>
      <c r="O309" s="35"/>
      <c r="P309" s="37">
        <v>3654340.5741100004</v>
      </c>
      <c r="Q309" s="37">
        <f t="shared" si="68"/>
        <v>17632.052123558708</v>
      </c>
      <c r="R309" s="38">
        <f t="shared" si="69"/>
        <v>4.824961375652E-3</v>
      </c>
      <c r="S309" s="35"/>
      <c r="T309" s="37">
        <v>3654340.5741100004</v>
      </c>
      <c r="U309" s="37">
        <f t="shared" si="70"/>
        <v>17632.052123558708</v>
      </c>
      <c r="V309" s="38">
        <f t="shared" si="71"/>
        <v>4.824961375652E-3</v>
      </c>
      <c r="W309" s="35"/>
      <c r="X309" s="37">
        <v>3645524.5480550001</v>
      </c>
      <c r="Y309" s="37">
        <f t="shared" si="72"/>
        <v>8816.0260685584508</v>
      </c>
      <c r="Z309" s="38">
        <f t="shared" si="73"/>
        <v>2.4183148274950095E-3</v>
      </c>
      <c r="AA309" s="35"/>
      <c r="AB309" s="37">
        <v>3645524.5480550001</v>
      </c>
      <c r="AC309" s="37">
        <f t="shared" si="74"/>
        <v>8816.0260685584508</v>
      </c>
      <c r="AD309" s="38">
        <f t="shared" si="75"/>
        <v>2.4183148274950095E-3</v>
      </c>
      <c r="AE309" s="35"/>
      <c r="AF309" s="37">
        <v>3645524.5480550001</v>
      </c>
      <c r="AG309" s="37">
        <f t="shared" si="76"/>
        <v>8816.0260685584508</v>
      </c>
      <c r="AH309" s="38">
        <f t="shared" si="77"/>
        <v>2.4183148274950095E-3</v>
      </c>
      <c r="AI309" s="35"/>
      <c r="AJ309" s="37">
        <v>3645524.5480550001</v>
      </c>
      <c r="AK309" s="37">
        <f t="shared" si="78"/>
        <v>8816.0260685584508</v>
      </c>
      <c r="AL309" s="38">
        <f t="shared" si="79"/>
        <v>2.4183148274950095E-3</v>
      </c>
      <c r="AM309" s="35"/>
    </row>
    <row r="310" spans="1:39" x14ac:dyDescent="0.25">
      <c r="A310" s="34">
        <v>8914119</v>
      </c>
      <c r="B310" s="34" t="s">
        <v>98</v>
      </c>
      <c r="C310" s="34">
        <v>8914119</v>
      </c>
      <c r="D310" s="34" t="s">
        <v>106</v>
      </c>
      <c r="F310" s="37">
        <v>2358577.2988619329</v>
      </c>
      <c r="G310" s="35"/>
      <c r="H310" s="37">
        <v>2383308.3700878997</v>
      </c>
      <c r="I310" s="37">
        <f t="shared" si="64"/>
        <v>24731.071225966793</v>
      </c>
      <c r="J310" s="38">
        <f t="shared" si="65"/>
        <v>1.0376781929001775E-2</v>
      </c>
      <c r="K310" s="35"/>
      <c r="L310" s="37">
        <v>2383308.3700878997</v>
      </c>
      <c r="M310" s="37">
        <f t="shared" si="66"/>
        <v>24731.071225966793</v>
      </c>
      <c r="N310" s="38">
        <f t="shared" si="67"/>
        <v>1.0376781929001775E-2</v>
      </c>
      <c r="O310" s="35"/>
      <c r="P310" s="37">
        <v>2369818.6948944996</v>
      </c>
      <c r="Q310" s="37">
        <f t="shared" si="68"/>
        <v>11241.39603256667</v>
      </c>
      <c r="R310" s="38">
        <f t="shared" si="69"/>
        <v>4.7435679601924644E-3</v>
      </c>
      <c r="S310" s="35"/>
      <c r="T310" s="37">
        <v>2369818.6948944996</v>
      </c>
      <c r="U310" s="37">
        <f t="shared" si="70"/>
        <v>11241.39603256667</v>
      </c>
      <c r="V310" s="38">
        <f t="shared" si="71"/>
        <v>4.7435679601924644E-3</v>
      </c>
      <c r="W310" s="35"/>
      <c r="X310" s="37">
        <v>2381060.0908889999</v>
      </c>
      <c r="Y310" s="37">
        <f t="shared" si="72"/>
        <v>22482.792027066927</v>
      </c>
      <c r="Z310" s="38">
        <f t="shared" si="73"/>
        <v>9.442345496905407E-3</v>
      </c>
      <c r="AA310" s="35"/>
      <c r="AB310" s="37">
        <v>2381060.0908889999</v>
      </c>
      <c r="AC310" s="37">
        <f t="shared" si="74"/>
        <v>22482.792027066927</v>
      </c>
      <c r="AD310" s="38">
        <f t="shared" si="75"/>
        <v>9.442345496905407E-3</v>
      </c>
      <c r="AE310" s="35"/>
      <c r="AF310" s="37">
        <v>2364197.9968972499</v>
      </c>
      <c r="AG310" s="37">
        <f t="shared" si="76"/>
        <v>5620.6980353170075</v>
      </c>
      <c r="AH310" s="38">
        <f t="shared" si="77"/>
        <v>2.3774227212329745E-3</v>
      </c>
      <c r="AI310" s="35"/>
      <c r="AJ310" s="37">
        <v>2364197.9968972499</v>
      </c>
      <c r="AK310" s="37">
        <f t="shared" si="78"/>
        <v>5620.6980353170075</v>
      </c>
      <c r="AL310" s="38">
        <f t="shared" si="79"/>
        <v>2.3774227212329745E-3</v>
      </c>
      <c r="AM310" s="35"/>
    </row>
    <row r="311" spans="1:39" x14ac:dyDescent="0.25">
      <c r="A311" s="34">
        <v>8914121</v>
      </c>
      <c r="B311" s="34" t="s">
        <v>60</v>
      </c>
      <c r="C311" s="34">
        <v>8914121</v>
      </c>
      <c r="D311" s="34" t="s">
        <v>106</v>
      </c>
      <c r="F311" s="37">
        <v>3318555.2182762506</v>
      </c>
      <c r="G311" s="35"/>
      <c r="H311" s="37">
        <v>3326575.8610957502</v>
      </c>
      <c r="I311" s="37">
        <f t="shared" si="64"/>
        <v>8020.642819499597</v>
      </c>
      <c r="J311" s="38">
        <f t="shared" si="65"/>
        <v>2.4110806890956199E-3</v>
      </c>
      <c r="K311" s="35"/>
      <c r="L311" s="37">
        <v>3326575.8610957502</v>
      </c>
      <c r="M311" s="37">
        <f t="shared" si="66"/>
        <v>8020.642819499597</v>
      </c>
      <c r="N311" s="38">
        <f t="shared" si="67"/>
        <v>2.4110806890956199E-3</v>
      </c>
      <c r="O311" s="35"/>
      <c r="P311" s="37">
        <v>3334596.5038915002</v>
      </c>
      <c r="Q311" s="37">
        <f t="shared" si="68"/>
        <v>16041.285615249537</v>
      </c>
      <c r="R311" s="38">
        <f t="shared" si="69"/>
        <v>4.8105627162174586E-3</v>
      </c>
      <c r="S311" s="35"/>
      <c r="T311" s="37">
        <v>3334596.5038915002</v>
      </c>
      <c r="U311" s="37">
        <f t="shared" si="70"/>
        <v>16041.285615249537</v>
      </c>
      <c r="V311" s="38">
        <f t="shared" si="71"/>
        <v>4.8105627162174586E-3</v>
      </c>
      <c r="W311" s="35"/>
      <c r="X311" s="37">
        <v>3326575.8610957502</v>
      </c>
      <c r="Y311" s="37">
        <f t="shared" si="72"/>
        <v>8020.642819499597</v>
      </c>
      <c r="Z311" s="38">
        <f t="shared" si="73"/>
        <v>2.4110806890956199E-3</v>
      </c>
      <c r="AA311" s="35"/>
      <c r="AB311" s="37">
        <v>3326575.8610957502</v>
      </c>
      <c r="AC311" s="37">
        <f t="shared" si="74"/>
        <v>8020.642819499597</v>
      </c>
      <c r="AD311" s="38">
        <f t="shared" si="75"/>
        <v>2.4110806890956199E-3</v>
      </c>
      <c r="AE311" s="35"/>
      <c r="AF311" s="37">
        <v>3326575.8610957502</v>
      </c>
      <c r="AG311" s="37">
        <f t="shared" si="76"/>
        <v>8020.642819499597</v>
      </c>
      <c r="AH311" s="38">
        <f t="shared" si="77"/>
        <v>2.4110806890956199E-3</v>
      </c>
      <c r="AI311" s="35"/>
      <c r="AJ311" s="37">
        <v>3326575.8610957502</v>
      </c>
      <c r="AK311" s="37">
        <f t="shared" si="78"/>
        <v>8020.642819499597</v>
      </c>
      <c r="AL311" s="38">
        <f t="shared" si="79"/>
        <v>2.4110806890956199E-3</v>
      </c>
      <c r="AM311" s="35"/>
    </row>
    <row r="312" spans="1:39" x14ac:dyDescent="0.25">
      <c r="A312" s="34">
        <v>8914226</v>
      </c>
      <c r="B312" s="34" t="s">
        <v>99</v>
      </c>
      <c r="C312" s="34">
        <v>8914226</v>
      </c>
      <c r="D312" s="34" t="s">
        <v>106</v>
      </c>
      <c r="F312" s="37">
        <v>5568206.3301534699</v>
      </c>
      <c r="G312" s="35"/>
      <c r="H312" s="37">
        <v>5581851.1007754998</v>
      </c>
      <c r="I312" s="37">
        <f t="shared" si="64"/>
        <v>13644.770622029901</v>
      </c>
      <c r="J312" s="38">
        <f t="shared" si="65"/>
        <v>2.4444884637166691E-3</v>
      </c>
      <c r="K312" s="35"/>
      <c r="L312" s="37">
        <v>5581851.1007754998</v>
      </c>
      <c r="M312" s="37">
        <f t="shared" si="66"/>
        <v>13644.770622029901</v>
      </c>
      <c r="N312" s="38">
        <f t="shared" si="67"/>
        <v>2.4444884637166691E-3</v>
      </c>
      <c r="O312" s="35"/>
      <c r="P312" s="37">
        <v>5595495.8713509999</v>
      </c>
      <c r="Q312" s="37">
        <f t="shared" si="68"/>
        <v>27289.541197529994</v>
      </c>
      <c r="R312" s="38">
        <f t="shared" si="69"/>
        <v>4.8770550144184256E-3</v>
      </c>
      <c r="S312" s="35"/>
      <c r="T312" s="37">
        <v>5595495.8713509999</v>
      </c>
      <c r="U312" s="37">
        <f t="shared" si="70"/>
        <v>27289.541197529994</v>
      </c>
      <c r="V312" s="38">
        <f t="shared" si="71"/>
        <v>4.8770550144184256E-3</v>
      </c>
      <c r="W312" s="35"/>
      <c r="X312" s="37">
        <v>5581851.1007754998</v>
      </c>
      <c r="Y312" s="37">
        <f t="shared" si="72"/>
        <v>13644.770622029901</v>
      </c>
      <c r="Z312" s="38">
        <f t="shared" si="73"/>
        <v>2.4444884637166691E-3</v>
      </c>
      <c r="AA312" s="35"/>
      <c r="AB312" s="37">
        <v>5581851.1007754998</v>
      </c>
      <c r="AC312" s="37">
        <f t="shared" si="74"/>
        <v>13644.770622029901</v>
      </c>
      <c r="AD312" s="38">
        <f t="shared" si="75"/>
        <v>2.4444884637166691E-3</v>
      </c>
      <c r="AE312" s="35"/>
      <c r="AF312" s="37">
        <v>5581851.1007754998</v>
      </c>
      <c r="AG312" s="37">
        <f t="shared" si="76"/>
        <v>13644.770622029901</v>
      </c>
      <c r="AH312" s="38">
        <f t="shared" si="77"/>
        <v>2.4444884637166691E-3</v>
      </c>
      <c r="AI312" s="35"/>
      <c r="AJ312" s="37">
        <v>5581851.1007754998</v>
      </c>
      <c r="AK312" s="37">
        <f t="shared" si="78"/>
        <v>13644.770622029901</v>
      </c>
      <c r="AL312" s="38">
        <f t="shared" si="79"/>
        <v>2.4444884637166691E-3</v>
      </c>
      <c r="AM312" s="35"/>
    </row>
    <row r="313" spans="1:39" x14ac:dyDescent="0.25">
      <c r="A313" s="34">
        <v>8914230</v>
      </c>
      <c r="B313" s="34" t="s">
        <v>100</v>
      </c>
      <c r="C313" s="34">
        <v>8914230</v>
      </c>
      <c r="D313" s="34" t="s">
        <v>106</v>
      </c>
      <c r="F313" s="37">
        <v>3785711.3009506459</v>
      </c>
      <c r="G313" s="35"/>
      <c r="H313" s="37">
        <v>3794899.8340024995</v>
      </c>
      <c r="I313" s="37">
        <f t="shared" si="64"/>
        <v>9188.5330518535338</v>
      </c>
      <c r="J313" s="38">
        <f t="shared" si="65"/>
        <v>2.4212847384070062E-3</v>
      </c>
      <c r="K313" s="35"/>
      <c r="L313" s="37">
        <v>3794899.8340024995</v>
      </c>
      <c r="M313" s="37">
        <f t="shared" si="66"/>
        <v>9188.5330518535338</v>
      </c>
      <c r="N313" s="38">
        <f t="shared" si="67"/>
        <v>2.4212847384070062E-3</v>
      </c>
      <c r="O313" s="35"/>
      <c r="P313" s="37">
        <v>3804088.3670049994</v>
      </c>
      <c r="Q313" s="37">
        <f t="shared" si="68"/>
        <v>18377.06605435349</v>
      </c>
      <c r="R313" s="38">
        <f t="shared" si="69"/>
        <v>4.8308725459030163E-3</v>
      </c>
      <c r="S313" s="35"/>
      <c r="T313" s="37">
        <v>3804088.3670049994</v>
      </c>
      <c r="U313" s="37">
        <f t="shared" si="70"/>
        <v>18377.06605435349</v>
      </c>
      <c r="V313" s="38">
        <f t="shared" si="71"/>
        <v>4.8308725459030163E-3</v>
      </c>
      <c r="W313" s="35"/>
      <c r="X313" s="37">
        <v>3794899.8340024995</v>
      </c>
      <c r="Y313" s="37">
        <f t="shared" si="72"/>
        <v>9188.5330518535338</v>
      </c>
      <c r="Z313" s="38">
        <f t="shared" si="73"/>
        <v>2.4212847384070062E-3</v>
      </c>
      <c r="AA313" s="35"/>
      <c r="AB313" s="37">
        <v>3794899.8340024995</v>
      </c>
      <c r="AC313" s="37">
        <f t="shared" si="74"/>
        <v>9188.5330518535338</v>
      </c>
      <c r="AD313" s="38">
        <f t="shared" si="75"/>
        <v>2.4212847384070062E-3</v>
      </c>
      <c r="AE313" s="35"/>
      <c r="AF313" s="37">
        <v>3794899.8340024995</v>
      </c>
      <c r="AG313" s="37">
        <f t="shared" si="76"/>
        <v>9188.5330518535338</v>
      </c>
      <c r="AH313" s="38">
        <f t="shared" si="77"/>
        <v>2.4212847384070062E-3</v>
      </c>
      <c r="AI313" s="35"/>
      <c r="AJ313" s="37">
        <v>3794899.8340024995</v>
      </c>
      <c r="AK313" s="37">
        <f t="shared" si="78"/>
        <v>9188.5330518535338</v>
      </c>
      <c r="AL313" s="38">
        <f t="shared" si="79"/>
        <v>2.4212847384070062E-3</v>
      </c>
      <c r="AM313" s="35"/>
    </row>
    <row r="314" spans="1:39" x14ac:dyDescent="0.25">
      <c r="A314" s="34">
        <v>8914328</v>
      </c>
      <c r="B314" s="34" t="s">
        <v>151</v>
      </c>
      <c r="C314" s="34">
        <v>8914328</v>
      </c>
      <c r="D314" s="34" t="s">
        <v>106</v>
      </c>
      <c r="F314" s="37">
        <v>5711065.9000000004</v>
      </c>
      <c r="G314" s="35"/>
      <c r="H314" s="37">
        <v>5725067.8240112504</v>
      </c>
      <c r="I314" s="37">
        <f t="shared" si="64"/>
        <v>14001.924011250027</v>
      </c>
      <c r="J314" s="38">
        <f t="shared" si="65"/>
        <v>2.4457219445549946E-3</v>
      </c>
      <c r="K314" s="35"/>
      <c r="L314" s="37">
        <v>5725067.8240112504</v>
      </c>
      <c r="M314" s="37">
        <f t="shared" si="66"/>
        <v>14001.924011250027</v>
      </c>
      <c r="N314" s="38">
        <f t="shared" si="67"/>
        <v>2.4457219445549946E-3</v>
      </c>
      <c r="O314" s="35"/>
      <c r="P314" s="37">
        <v>5739069.7435225006</v>
      </c>
      <c r="Q314" s="37">
        <f t="shared" si="68"/>
        <v>28003.843522500247</v>
      </c>
      <c r="R314" s="38">
        <f t="shared" si="69"/>
        <v>4.8795091842379623E-3</v>
      </c>
      <c r="S314" s="35"/>
      <c r="T314" s="37">
        <v>5739069.7435225006</v>
      </c>
      <c r="U314" s="37">
        <f t="shared" si="70"/>
        <v>28003.843522500247</v>
      </c>
      <c r="V314" s="38">
        <f t="shared" si="71"/>
        <v>4.8795091842379623E-3</v>
      </c>
      <c r="W314" s="35"/>
      <c r="X314" s="37">
        <v>5832700</v>
      </c>
      <c r="Y314" s="37">
        <f t="shared" si="72"/>
        <v>121634.09999999963</v>
      </c>
      <c r="Z314" s="38">
        <f t="shared" si="73"/>
        <v>2.0853824129476849E-2</v>
      </c>
      <c r="AA314" s="35"/>
      <c r="AB314" s="37">
        <v>5832700</v>
      </c>
      <c r="AC314" s="37">
        <f t="shared" si="74"/>
        <v>121634.09999999963</v>
      </c>
      <c r="AD314" s="38">
        <f t="shared" si="75"/>
        <v>2.0853824129476849E-2</v>
      </c>
      <c r="AE314" s="35"/>
      <c r="AF314" s="37">
        <v>5956800</v>
      </c>
      <c r="AG314" s="37">
        <f t="shared" si="76"/>
        <v>245734.09999999963</v>
      </c>
      <c r="AH314" s="38">
        <f t="shared" si="77"/>
        <v>4.1252702793446082E-2</v>
      </c>
      <c r="AI314" s="35"/>
      <c r="AJ314" s="37">
        <v>5956800</v>
      </c>
      <c r="AK314" s="37">
        <f t="shared" si="78"/>
        <v>245734.09999999963</v>
      </c>
      <c r="AL314" s="38">
        <f t="shared" si="79"/>
        <v>4.1252702793446082E-2</v>
      </c>
      <c r="AM314" s="35"/>
    </row>
    <row r="315" spans="1:39" x14ac:dyDescent="0.25">
      <c r="A315" s="34">
        <v>8914329</v>
      </c>
      <c r="B315" s="34" t="s">
        <v>135</v>
      </c>
      <c r="C315" s="34">
        <v>8914329</v>
      </c>
      <c r="D315" s="34" t="s">
        <v>106</v>
      </c>
      <c r="F315" s="37">
        <v>6126691.3099999996</v>
      </c>
      <c r="G315" s="35"/>
      <c r="H315" s="37">
        <v>6141732.2925237492</v>
      </c>
      <c r="I315" s="37">
        <f t="shared" si="64"/>
        <v>15040.982523749582</v>
      </c>
      <c r="J315" s="38">
        <f t="shared" si="65"/>
        <v>2.4489804842289815E-3</v>
      </c>
      <c r="K315" s="35"/>
      <c r="L315" s="37">
        <v>6141732.2925237492</v>
      </c>
      <c r="M315" s="37">
        <f t="shared" si="66"/>
        <v>15040.982523749582</v>
      </c>
      <c r="N315" s="38">
        <f t="shared" si="67"/>
        <v>2.4489804842289815E-3</v>
      </c>
      <c r="O315" s="35"/>
      <c r="P315" s="37">
        <v>6156773.2755474998</v>
      </c>
      <c r="Q315" s="37">
        <f t="shared" si="68"/>
        <v>30081.965547500178</v>
      </c>
      <c r="R315" s="38">
        <f t="shared" si="69"/>
        <v>4.8859953422314547E-3</v>
      </c>
      <c r="S315" s="35"/>
      <c r="T315" s="37">
        <v>6156773.2755474998</v>
      </c>
      <c r="U315" s="37">
        <f t="shared" si="70"/>
        <v>30081.965547500178</v>
      </c>
      <c r="V315" s="38">
        <f t="shared" si="71"/>
        <v>4.8859953422314547E-3</v>
      </c>
      <c r="W315" s="35"/>
      <c r="X315" s="37">
        <v>6190699</v>
      </c>
      <c r="Y315" s="37">
        <f t="shared" si="72"/>
        <v>64007.69000000041</v>
      </c>
      <c r="Z315" s="38">
        <f t="shared" si="73"/>
        <v>1.0339331632825374E-2</v>
      </c>
      <c r="AA315" s="35"/>
      <c r="AB315" s="37">
        <v>6190699</v>
      </c>
      <c r="AC315" s="37">
        <f t="shared" si="74"/>
        <v>64007.69000000041</v>
      </c>
      <c r="AD315" s="38">
        <f t="shared" si="75"/>
        <v>1.0339331632825374E-2</v>
      </c>
      <c r="AE315" s="35"/>
      <c r="AF315" s="37">
        <v>6322416</v>
      </c>
      <c r="AG315" s="37">
        <f t="shared" si="76"/>
        <v>195724.69000000041</v>
      </c>
      <c r="AH315" s="38">
        <f t="shared" si="77"/>
        <v>3.095726222380818E-2</v>
      </c>
      <c r="AI315" s="35"/>
      <c r="AJ315" s="37">
        <v>6322416</v>
      </c>
      <c r="AK315" s="37">
        <f t="shared" si="78"/>
        <v>195724.69000000041</v>
      </c>
      <c r="AL315" s="38">
        <f t="shared" si="79"/>
        <v>3.095726222380818E-2</v>
      </c>
      <c r="AM315" s="35"/>
    </row>
    <row r="316" spans="1:39" x14ac:dyDescent="0.25">
      <c r="A316" s="34">
        <v>8914404</v>
      </c>
      <c r="B316" s="34" t="s">
        <v>152</v>
      </c>
      <c r="C316" s="34">
        <v>8914404</v>
      </c>
      <c r="D316" s="34" t="s">
        <v>106</v>
      </c>
      <c r="F316" s="37">
        <v>7806742.4800000004</v>
      </c>
      <c r="G316" s="35"/>
      <c r="H316" s="37">
        <v>7825983.5873410003</v>
      </c>
      <c r="I316" s="37">
        <f t="shared" si="64"/>
        <v>19241.107340999879</v>
      </c>
      <c r="J316" s="38">
        <f t="shared" si="65"/>
        <v>2.4586184121473918E-3</v>
      </c>
      <c r="K316" s="35"/>
      <c r="L316" s="37">
        <v>7825983.5873410003</v>
      </c>
      <c r="M316" s="37">
        <f t="shared" si="66"/>
        <v>19241.107340999879</v>
      </c>
      <c r="N316" s="38">
        <f t="shared" si="67"/>
        <v>2.4586184121473918E-3</v>
      </c>
      <c r="O316" s="35"/>
      <c r="P316" s="37">
        <v>7845224.6982819997</v>
      </c>
      <c r="Q316" s="37">
        <f t="shared" si="68"/>
        <v>38482.21828199923</v>
      </c>
      <c r="R316" s="38">
        <f t="shared" si="69"/>
        <v>4.9051773227637863E-3</v>
      </c>
      <c r="S316" s="35"/>
      <c r="T316" s="37">
        <v>7845224.6982819997</v>
      </c>
      <c r="U316" s="37">
        <f t="shared" si="70"/>
        <v>38482.21828199923</v>
      </c>
      <c r="V316" s="38">
        <f t="shared" si="71"/>
        <v>4.9051773227637863E-3</v>
      </c>
      <c r="W316" s="35"/>
      <c r="X316" s="37">
        <v>7825983.5873410003</v>
      </c>
      <c r="Y316" s="37">
        <f t="shared" si="72"/>
        <v>19241.107340999879</v>
      </c>
      <c r="Z316" s="38">
        <f t="shared" si="73"/>
        <v>2.4586184121473918E-3</v>
      </c>
      <c r="AA316" s="35"/>
      <c r="AB316" s="37">
        <v>7825983.5873410003</v>
      </c>
      <c r="AC316" s="37">
        <f t="shared" si="74"/>
        <v>19241.107340999879</v>
      </c>
      <c r="AD316" s="38">
        <f t="shared" si="75"/>
        <v>2.4586184121473918E-3</v>
      </c>
      <c r="AE316" s="35"/>
      <c r="AF316" s="37">
        <v>7953600</v>
      </c>
      <c r="AG316" s="37">
        <f t="shared" si="76"/>
        <v>146857.51999999955</v>
      </c>
      <c r="AH316" s="38">
        <f t="shared" si="77"/>
        <v>1.8464282840474699E-2</v>
      </c>
      <c r="AI316" s="35"/>
      <c r="AJ316" s="37">
        <v>7953600</v>
      </c>
      <c r="AK316" s="37">
        <f t="shared" si="78"/>
        <v>146857.51999999955</v>
      </c>
      <c r="AL316" s="38">
        <f t="shared" si="79"/>
        <v>1.8464282840474699E-2</v>
      </c>
      <c r="AM316" s="35"/>
    </row>
    <row r="317" spans="1:39" x14ac:dyDescent="0.25">
      <c r="A317" s="34">
        <v>8914408</v>
      </c>
      <c r="B317" s="34" t="s">
        <v>148</v>
      </c>
      <c r="C317" s="34">
        <v>8914408</v>
      </c>
      <c r="D317" s="34" t="s">
        <v>106</v>
      </c>
      <c r="F317" s="37">
        <v>5414905.9392734701</v>
      </c>
      <c r="G317" s="35"/>
      <c r="H317" s="37">
        <v>5428167.4588982491</v>
      </c>
      <c r="I317" s="37">
        <f t="shared" si="64"/>
        <v>13261.519624779001</v>
      </c>
      <c r="J317" s="38">
        <f t="shared" si="65"/>
        <v>2.4430933137554087E-3</v>
      </c>
      <c r="K317" s="35"/>
      <c r="L317" s="37">
        <v>5428167.4588982491</v>
      </c>
      <c r="M317" s="37">
        <f t="shared" si="66"/>
        <v>13261.519624779001</v>
      </c>
      <c r="N317" s="38">
        <f t="shared" si="67"/>
        <v>2.4430933137554087E-3</v>
      </c>
      <c r="O317" s="35"/>
      <c r="P317" s="37">
        <v>5441428.9784964984</v>
      </c>
      <c r="Q317" s="37">
        <f t="shared" si="68"/>
        <v>26523.039223028347</v>
      </c>
      <c r="R317" s="38">
        <f t="shared" si="69"/>
        <v>4.8742783059086865E-3</v>
      </c>
      <c r="S317" s="35"/>
      <c r="T317" s="37">
        <v>5441428.9784964984</v>
      </c>
      <c r="U317" s="37">
        <f t="shared" si="70"/>
        <v>26523.039223028347</v>
      </c>
      <c r="V317" s="38">
        <f t="shared" si="71"/>
        <v>4.8742783059086865E-3</v>
      </c>
      <c r="W317" s="35"/>
      <c r="X317" s="37">
        <v>5428167.4588982491</v>
      </c>
      <c r="Y317" s="37">
        <f t="shared" si="72"/>
        <v>13261.519624779001</v>
      </c>
      <c r="Z317" s="38">
        <f t="shared" si="73"/>
        <v>2.4430933137554087E-3</v>
      </c>
      <c r="AA317" s="35"/>
      <c r="AB317" s="37">
        <v>5428167.4588982491</v>
      </c>
      <c r="AC317" s="37">
        <f t="shared" si="74"/>
        <v>13261.519624779001</v>
      </c>
      <c r="AD317" s="38">
        <f t="shared" si="75"/>
        <v>2.4430933137554087E-3</v>
      </c>
      <c r="AE317" s="35"/>
      <c r="AF317" s="37">
        <v>5428167.4588982491</v>
      </c>
      <c r="AG317" s="37">
        <f t="shared" si="76"/>
        <v>13261.519624779001</v>
      </c>
      <c r="AH317" s="38">
        <f t="shared" si="77"/>
        <v>2.4430933137554087E-3</v>
      </c>
      <c r="AI317" s="35"/>
      <c r="AJ317" s="37">
        <v>5428167.4588982491</v>
      </c>
      <c r="AK317" s="37">
        <f t="shared" si="78"/>
        <v>13261.519624779001</v>
      </c>
      <c r="AL317" s="38">
        <f t="shared" si="79"/>
        <v>2.4430933137554087E-3</v>
      </c>
      <c r="AM317" s="35"/>
    </row>
    <row r="318" spans="1:39" x14ac:dyDescent="0.25">
      <c r="A318" s="34">
        <v>8914413</v>
      </c>
      <c r="B318" s="34" t="s">
        <v>117</v>
      </c>
      <c r="C318" s="34">
        <v>8914413</v>
      </c>
      <c r="D318" s="34" t="s">
        <v>106</v>
      </c>
      <c r="F318" s="37">
        <v>4080520.4931905246</v>
      </c>
      <c r="G318" s="35"/>
      <c r="H318" s="37">
        <v>4090446.0491829999</v>
      </c>
      <c r="I318" s="37">
        <f t="shared" si="64"/>
        <v>9925.5559924752451</v>
      </c>
      <c r="J318" s="38">
        <f t="shared" si="65"/>
        <v>2.4265216734633901E-3</v>
      </c>
      <c r="K318" s="35"/>
      <c r="L318" s="37">
        <v>4090446.0491829999</v>
      </c>
      <c r="M318" s="37">
        <f t="shared" si="66"/>
        <v>9925.5559924752451</v>
      </c>
      <c r="N318" s="38">
        <f t="shared" si="67"/>
        <v>2.4265216734633901E-3</v>
      </c>
      <c r="O318" s="35"/>
      <c r="P318" s="37">
        <v>4100371.6051659998</v>
      </c>
      <c r="Q318" s="37">
        <f t="shared" si="68"/>
        <v>19851.111975475214</v>
      </c>
      <c r="R318" s="38">
        <f t="shared" si="69"/>
        <v>4.8412958353494309E-3</v>
      </c>
      <c r="S318" s="35"/>
      <c r="T318" s="37">
        <v>4100371.6051659998</v>
      </c>
      <c r="U318" s="37">
        <f t="shared" si="70"/>
        <v>19851.111975475214</v>
      </c>
      <c r="V318" s="38">
        <f t="shared" si="71"/>
        <v>4.8412958353494309E-3</v>
      </c>
      <c r="W318" s="35"/>
      <c r="X318" s="37">
        <v>4090446.0491829999</v>
      </c>
      <c r="Y318" s="37">
        <f t="shared" si="72"/>
        <v>9925.5559924752451</v>
      </c>
      <c r="Z318" s="38">
        <f t="shared" si="73"/>
        <v>2.4265216734633901E-3</v>
      </c>
      <c r="AA318" s="35"/>
      <c r="AB318" s="37">
        <v>4090446.0491829999</v>
      </c>
      <c r="AC318" s="37">
        <f t="shared" si="74"/>
        <v>9925.5559924752451</v>
      </c>
      <c r="AD318" s="38">
        <f t="shared" si="75"/>
        <v>2.4265216734633901E-3</v>
      </c>
      <c r="AE318" s="35"/>
      <c r="AF318" s="37">
        <v>4132800</v>
      </c>
      <c r="AG318" s="37">
        <f t="shared" si="76"/>
        <v>52279.506809475366</v>
      </c>
      <c r="AH318" s="38">
        <f t="shared" si="77"/>
        <v>1.2649900021650059E-2</v>
      </c>
      <c r="AI318" s="35"/>
      <c r="AJ318" s="37">
        <v>4132800</v>
      </c>
      <c r="AK318" s="37">
        <f t="shared" si="78"/>
        <v>52279.506809475366</v>
      </c>
      <c r="AL318" s="38">
        <f t="shared" si="79"/>
        <v>1.2649900021650059E-2</v>
      </c>
      <c r="AM318" s="35"/>
    </row>
    <row r="319" spans="1:39" x14ac:dyDescent="0.25">
      <c r="A319" s="34">
        <v>8914452</v>
      </c>
      <c r="B319" s="34" t="s">
        <v>101</v>
      </c>
      <c r="C319" s="34">
        <v>8914452</v>
      </c>
      <c r="D319" s="34" t="s">
        <v>106</v>
      </c>
      <c r="F319" s="37">
        <v>5964937.6412951425</v>
      </c>
      <c r="G319" s="35"/>
      <c r="H319" s="37">
        <v>5979574.2401532503</v>
      </c>
      <c r="I319" s="37">
        <f t="shared" si="64"/>
        <v>14636.598858107813</v>
      </c>
      <c r="J319" s="38">
        <f t="shared" si="65"/>
        <v>2.4477660566235718E-3</v>
      </c>
      <c r="K319" s="35"/>
      <c r="L319" s="37">
        <v>5979574.2401532503</v>
      </c>
      <c r="M319" s="37">
        <f t="shared" si="66"/>
        <v>14636.598858107813</v>
      </c>
      <c r="N319" s="38">
        <f t="shared" si="67"/>
        <v>2.4477660566235718E-3</v>
      </c>
      <c r="O319" s="35"/>
      <c r="P319" s="37">
        <v>5994210.8390065003</v>
      </c>
      <c r="Q319" s="37">
        <f t="shared" si="68"/>
        <v>29273.197711357847</v>
      </c>
      <c r="R319" s="38">
        <f t="shared" si="69"/>
        <v>4.8835782553504044E-3</v>
      </c>
      <c r="S319" s="35"/>
      <c r="T319" s="37">
        <v>5994210.8390065003</v>
      </c>
      <c r="U319" s="37">
        <f t="shared" si="70"/>
        <v>29273.197711357847</v>
      </c>
      <c r="V319" s="38">
        <f t="shared" si="71"/>
        <v>4.8835782553504044E-3</v>
      </c>
      <c r="W319" s="35"/>
      <c r="X319" s="37">
        <v>5979574.2401532512</v>
      </c>
      <c r="Y319" s="37">
        <f t="shared" si="72"/>
        <v>14636.598858108744</v>
      </c>
      <c r="Z319" s="38">
        <f t="shared" si="73"/>
        <v>2.4477660566237271E-3</v>
      </c>
      <c r="AA319" s="35"/>
      <c r="AB319" s="37">
        <v>5979574.2401532512</v>
      </c>
      <c r="AC319" s="37">
        <f t="shared" si="74"/>
        <v>14636.598858108744</v>
      </c>
      <c r="AD319" s="38">
        <f t="shared" si="75"/>
        <v>2.4477660566237271E-3</v>
      </c>
      <c r="AE319" s="35"/>
      <c r="AF319" s="37">
        <v>6028800</v>
      </c>
      <c r="AG319" s="37">
        <f t="shared" si="76"/>
        <v>63862.358704857528</v>
      </c>
      <c r="AH319" s="38">
        <f t="shared" si="77"/>
        <v>1.0592880623815274E-2</v>
      </c>
      <c r="AI319" s="35"/>
      <c r="AJ319" s="37">
        <v>6028800</v>
      </c>
      <c r="AK319" s="37">
        <f t="shared" si="78"/>
        <v>63862.358704857528</v>
      </c>
      <c r="AL319" s="38">
        <f t="shared" si="79"/>
        <v>1.0592880623815274E-2</v>
      </c>
      <c r="AM319" s="35"/>
    </row>
    <row r="320" spans="1:39" x14ac:dyDescent="0.25">
      <c r="A320" s="34">
        <v>8914454</v>
      </c>
      <c r="B320" s="34" t="s">
        <v>102</v>
      </c>
      <c r="C320" s="34">
        <v>8914454</v>
      </c>
      <c r="D320" s="34" t="s">
        <v>106</v>
      </c>
      <c r="F320" s="37">
        <v>3315264.1064019175</v>
      </c>
      <c r="G320" s="35"/>
      <c r="H320" s="37">
        <v>3323276.5214160001</v>
      </c>
      <c r="I320" s="37">
        <f t="shared" si="64"/>
        <v>8012.4150140825659</v>
      </c>
      <c r="J320" s="38">
        <f t="shared" si="65"/>
        <v>2.4109985920366902E-3</v>
      </c>
      <c r="K320" s="35"/>
      <c r="L320" s="37">
        <v>3323276.5214160001</v>
      </c>
      <c r="M320" s="37">
        <f t="shared" si="66"/>
        <v>8012.4150140825659</v>
      </c>
      <c r="N320" s="38">
        <f t="shared" si="67"/>
        <v>2.4109985920366902E-3</v>
      </c>
      <c r="O320" s="35"/>
      <c r="P320" s="37">
        <v>3331288.9364320002</v>
      </c>
      <c r="Q320" s="37">
        <f t="shared" si="68"/>
        <v>16024.830030082725</v>
      </c>
      <c r="R320" s="38">
        <f t="shared" si="69"/>
        <v>4.8103993186631921E-3</v>
      </c>
      <c r="S320" s="35"/>
      <c r="T320" s="37">
        <v>3331288.9364320002</v>
      </c>
      <c r="U320" s="37">
        <f t="shared" si="70"/>
        <v>16024.830030082725</v>
      </c>
      <c r="V320" s="38">
        <f t="shared" si="71"/>
        <v>4.8103993186631921E-3</v>
      </c>
      <c r="W320" s="35"/>
      <c r="X320" s="37">
        <v>3323276.5214160001</v>
      </c>
      <c r="Y320" s="37">
        <f t="shared" si="72"/>
        <v>8012.4150140825659</v>
      </c>
      <c r="Z320" s="38">
        <f t="shared" si="73"/>
        <v>2.4109985920366902E-3</v>
      </c>
      <c r="AA320" s="35"/>
      <c r="AB320" s="37">
        <v>3323276.5214160001</v>
      </c>
      <c r="AC320" s="37">
        <f t="shared" si="74"/>
        <v>8012.4150140825659</v>
      </c>
      <c r="AD320" s="38">
        <f t="shared" si="75"/>
        <v>2.4109985920366902E-3</v>
      </c>
      <c r="AE320" s="35"/>
      <c r="AF320" s="37">
        <v>3340800</v>
      </c>
      <c r="AG320" s="37">
        <f t="shared" si="76"/>
        <v>25535.893598082475</v>
      </c>
      <c r="AH320" s="38">
        <f t="shared" si="77"/>
        <v>7.643646311686565E-3</v>
      </c>
      <c r="AI320" s="35"/>
      <c r="AJ320" s="37">
        <v>3340800</v>
      </c>
      <c r="AK320" s="37">
        <f t="shared" si="78"/>
        <v>25535.893598082475</v>
      </c>
      <c r="AL320" s="38">
        <f t="shared" si="79"/>
        <v>7.643646311686565E-3</v>
      </c>
      <c r="AM320" s="35"/>
    </row>
    <row r="321" spans="1:39" x14ac:dyDescent="0.25">
      <c r="A321" s="34">
        <v>8914456</v>
      </c>
      <c r="B321" s="34" t="s">
        <v>103</v>
      </c>
      <c r="C321" s="34">
        <v>8914456</v>
      </c>
      <c r="D321" s="34" t="s">
        <v>106</v>
      </c>
      <c r="F321" s="37">
        <v>3911273.1375395549</v>
      </c>
      <c r="G321" s="35"/>
      <c r="H321" s="37">
        <v>3920775.5750937499</v>
      </c>
      <c r="I321" s="37">
        <f t="shared" si="64"/>
        <v>9502.4375541950576</v>
      </c>
      <c r="J321" s="38">
        <f t="shared" si="65"/>
        <v>2.4236116993173844E-3</v>
      </c>
      <c r="K321" s="35"/>
      <c r="L321" s="37">
        <v>3920775.5750937499</v>
      </c>
      <c r="M321" s="37">
        <f t="shared" si="66"/>
        <v>9502.4375541950576</v>
      </c>
      <c r="N321" s="38">
        <f t="shared" si="67"/>
        <v>2.4236116993173844E-3</v>
      </c>
      <c r="O321" s="35"/>
      <c r="P321" s="37">
        <v>3930278.0126875001</v>
      </c>
      <c r="Q321" s="37">
        <f t="shared" si="68"/>
        <v>19004.875147945248</v>
      </c>
      <c r="R321" s="38">
        <f t="shared" si="69"/>
        <v>4.8355040245485915E-3</v>
      </c>
      <c r="S321" s="35"/>
      <c r="T321" s="37">
        <v>3930278.0126875001</v>
      </c>
      <c r="U321" s="37">
        <f t="shared" si="70"/>
        <v>19004.875147945248</v>
      </c>
      <c r="V321" s="38">
        <f t="shared" si="71"/>
        <v>4.8355040245485915E-3</v>
      </c>
      <c r="W321" s="35"/>
      <c r="X321" s="37">
        <v>3920775.5750937499</v>
      </c>
      <c r="Y321" s="37">
        <f t="shared" si="72"/>
        <v>9502.4375541950576</v>
      </c>
      <c r="Z321" s="38">
        <f t="shared" si="73"/>
        <v>2.4236116993173844E-3</v>
      </c>
      <c r="AA321" s="35"/>
      <c r="AB321" s="37">
        <v>3920775.5750937499</v>
      </c>
      <c r="AC321" s="37">
        <f t="shared" si="74"/>
        <v>9502.4375541950576</v>
      </c>
      <c r="AD321" s="38">
        <f t="shared" si="75"/>
        <v>2.4236116993173844E-3</v>
      </c>
      <c r="AE321" s="35"/>
      <c r="AF321" s="37">
        <v>3920775.5750937499</v>
      </c>
      <c r="AG321" s="37">
        <f t="shared" si="76"/>
        <v>9502.4375541950576</v>
      </c>
      <c r="AH321" s="38">
        <f t="shared" si="77"/>
        <v>2.4236116993173844E-3</v>
      </c>
      <c r="AI321" s="35"/>
      <c r="AJ321" s="37">
        <v>3920775.5750937499</v>
      </c>
      <c r="AK321" s="37">
        <f t="shared" si="78"/>
        <v>9502.4375541950576</v>
      </c>
      <c r="AL321" s="38">
        <f t="shared" si="79"/>
        <v>2.4236116993173844E-3</v>
      </c>
      <c r="AM321" s="35"/>
    </row>
    <row r="322" spans="1:39" x14ac:dyDescent="0.25">
      <c r="A322" s="34">
        <v>8914463</v>
      </c>
      <c r="B322" s="34" t="s">
        <v>104</v>
      </c>
      <c r="C322" s="34">
        <v>8914463</v>
      </c>
      <c r="D322" s="34" t="s">
        <v>106</v>
      </c>
      <c r="F322" s="37">
        <v>6539791.6386158671</v>
      </c>
      <c r="G322" s="35"/>
      <c r="H322" s="37">
        <v>6610148.3670538384</v>
      </c>
      <c r="I322" s="37">
        <f t="shared" si="64"/>
        <v>70356.728437971324</v>
      </c>
      <c r="J322" s="38">
        <f t="shared" si="65"/>
        <v>1.0643744214372228E-2</v>
      </c>
      <c r="K322" s="35"/>
      <c r="L322" s="37">
        <v>6610148.3670538384</v>
      </c>
      <c r="M322" s="37">
        <f t="shared" si="66"/>
        <v>70356.728437971324</v>
      </c>
      <c r="N322" s="38">
        <f t="shared" si="67"/>
        <v>1.0643744214372228E-2</v>
      </c>
      <c r="O322" s="35"/>
      <c r="P322" s="37">
        <v>6571939.1062930012</v>
      </c>
      <c r="Q322" s="37">
        <f t="shared" si="68"/>
        <v>32147.467677134089</v>
      </c>
      <c r="R322" s="38">
        <f t="shared" si="69"/>
        <v>4.891625920019722E-3</v>
      </c>
      <c r="S322" s="35"/>
      <c r="T322" s="37">
        <v>6571939.1062930012</v>
      </c>
      <c r="U322" s="37">
        <f t="shared" si="70"/>
        <v>32147.467677134089</v>
      </c>
      <c r="V322" s="38">
        <f t="shared" si="71"/>
        <v>4.891625920019722E-3</v>
      </c>
      <c r="W322" s="35"/>
      <c r="X322" s="37">
        <v>6604086.5739860004</v>
      </c>
      <c r="Y322" s="37">
        <f t="shared" si="72"/>
        <v>64294.935370133258</v>
      </c>
      <c r="Z322" s="38">
        <f t="shared" si="73"/>
        <v>9.7356287883014585E-3</v>
      </c>
      <c r="AA322" s="35"/>
      <c r="AB322" s="37">
        <v>6604086.5739860004</v>
      </c>
      <c r="AC322" s="37">
        <f t="shared" si="74"/>
        <v>64294.935370133258</v>
      </c>
      <c r="AD322" s="38">
        <f t="shared" si="75"/>
        <v>9.7356287883014585E-3</v>
      </c>
      <c r="AE322" s="35"/>
      <c r="AF322" s="37">
        <v>6555865.3724465007</v>
      </c>
      <c r="AG322" s="37">
        <f t="shared" si="76"/>
        <v>16073.733830633573</v>
      </c>
      <c r="AH322" s="38">
        <f t="shared" si="77"/>
        <v>2.4518096265657785E-3</v>
      </c>
      <c r="AI322" s="35"/>
      <c r="AJ322" s="37">
        <v>6555865.3724465007</v>
      </c>
      <c r="AK322" s="37">
        <f t="shared" si="78"/>
        <v>16073.733830633573</v>
      </c>
      <c r="AL322" s="38">
        <f t="shared" si="79"/>
        <v>2.4518096265657785E-3</v>
      </c>
      <c r="AM322" s="35"/>
    </row>
    <row r="323" spans="1:39" x14ac:dyDescent="0.25">
      <c r="A323" s="34">
        <v>8914617</v>
      </c>
      <c r="B323" s="34" t="s">
        <v>145</v>
      </c>
      <c r="C323" s="34">
        <v>8914617</v>
      </c>
      <c r="D323" s="34" t="s">
        <v>106</v>
      </c>
      <c r="F323" s="37">
        <v>4112938.4052195107</v>
      </c>
      <c r="G323" s="35"/>
      <c r="H323" s="37">
        <v>4122945.005963</v>
      </c>
      <c r="I323" s="37">
        <f t="shared" si="64"/>
        <v>10006.60074348934</v>
      </c>
      <c r="J323" s="38">
        <f t="shared" si="65"/>
        <v>2.4270517140094839E-3</v>
      </c>
      <c r="K323" s="35"/>
      <c r="L323" s="37">
        <v>4122945.005963</v>
      </c>
      <c r="M323" s="37">
        <f t="shared" si="66"/>
        <v>10006.60074348934</v>
      </c>
      <c r="N323" s="38">
        <f t="shared" si="67"/>
        <v>2.4270517140094839E-3</v>
      </c>
      <c r="O323" s="35"/>
      <c r="P323" s="37">
        <v>4132951.6067260001</v>
      </c>
      <c r="Q323" s="37">
        <f t="shared" si="68"/>
        <v>20013.201506489422</v>
      </c>
      <c r="R323" s="38">
        <f t="shared" si="69"/>
        <v>4.8423507969267707E-3</v>
      </c>
      <c r="S323" s="35"/>
      <c r="T323" s="37">
        <v>4132951.6067260001</v>
      </c>
      <c r="U323" s="37">
        <f t="shared" si="70"/>
        <v>20013.201506489422</v>
      </c>
      <c r="V323" s="38">
        <f t="shared" si="71"/>
        <v>4.8423507969267707E-3</v>
      </c>
      <c r="W323" s="35"/>
      <c r="X323" s="37">
        <v>4122945.005963</v>
      </c>
      <c r="Y323" s="37">
        <f t="shared" si="72"/>
        <v>10006.60074348934</v>
      </c>
      <c r="Z323" s="38">
        <f t="shared" si="73"/>
        <v>2.4270517140094839E-3</v>
      </c>
      <c r="AA323" s="35"/>
      <c r="AB323" s="37">
        <v>4122945.005963</v>
      </c>
      <c r="AC323" s="37">
        <f t="shared" si="74"/>
        <v>10006.60074348934</v>
      </c>
      <c r="AD323" s="38">
        <f t="shared" si="75"/>
        <v>2.4270517140094839E-3</v>
      </c>
      <c r="AE323" s="35"/>
      <c r="AF323" s="37">
        <v>4122945.005963</v>
      </c>
      <c r="AG323" s="37">
        <f t="shared" si="76"/>
        <v>10006.60074348934</v>
      </c>
      <c r="AH323" s="38">
        <f t="shared" si="77"/>
        <v>2.4270517140094839E-3</v>
      </c>
      <c r="AI323" s="35"/>
      <c r="AJ323" s="37">
        <v>4122945.005963</v>
      </c>
      <c r="AK323" s="37">
        <f t="shared" si="78"/>
        <v>10006.60074348934</v>
      </c>
      <c r="AL323" s="38">
        <f t="shared" si="79"/>
        <v>2.4270517140094839E-3</v>
      </c>
      <c r="AM323" s="35"/>
    </row>
    <row r="324" spans="1:39" x14ac:dyDescent="0.25">
      <c r="A324" s="34">
        <v>8914635</v>
      </c>
      <c r="B324" s="34" t="s">
        <v>149</v>
      </c>
      <c r="C324" s="34">
        <v>8914635</v>
      </c>
      <c r="D324" s="34" t="s">
        <v>106</v>
      </c>
      <c r="F324" s="37">
        <v>5425061.9465118079</v>
      </c>
      <c r="G324" s="35"/>
      <c r="H324" s="37">
        <v>5478606.0598341422</v>
      </c>
      <c r="I324" s="37">
        <f t="shared" si="64"/>
        <v>53544.113322334364</v>
      </c>
      <c r="J324" s="38">
        <f t="shared" si="65"/>
        <v>9.7733096224763682E-3</v>
      </c>
      <c r="K324" s="35"/>
      <c r="L324" s="37">
        <v>5478606.0598341422</v>
      </c>
      <c r="M324" s="37">
        <f t="shared" si="66"/>
        <v>53544.113322334364</v>
      </c>
      <c r="N324" s="38">
        <f t="shared" si="67"/>
        <v>9.7733096224763682E-3</v>
      </c>
      <c r="O324" s="35"/>
      <c r="P324" s="37">
        <v>5451635.7657324998</v>
      </c>
      <c r="Q324" s="37">
        <f t="shared" si="68"/>
        <v>26573.819220691919</v>
      </c>
      <c r="R324" s="38">
        <f t="shared" si="69"/>
        <v>4.874467107235542E-3</v>
      </c>
      <c r="S324" s="35"/>
      <c r="T324" s="37">
        <v>5451635.7657324998</v>
      </c>
      <c r="U324" s="37">
        <f t="shared" si="70"/>
        <v>26573.819220691919</v>
      </c>
      <c r="V324" s="38">
        <f t="shared" si="71"/>
        <v>4.874467107235542E-3</v>
      </c>
      <c r="W324" s="35"/>
      <c r="X324" s="37">
        <v>5478209.5849649999</v>
      </c>
      <c r="Y324" s="37">
        <f t="shared" si="72"/>
        <v>53147.638453192078</v>
      </c>
      <c r="Z324" s="38">
        <f t="shared" si="73"/>
        <v>9.7016438726726141E-3</v>
      </c>
      <c r="AA324" s="35"/>
      <c r="AB324" s="37">
        <v>5478209.5849649999</v>
      </c>
      <c r="AC324" s="37">
        <f t="shared" si="74"/>
        <v>53147.638453192078</v>
      </c>
      <c r="AD324" s="38">
        <f t="shared" si="75"/>
        <v>9.7016438726726141E-3</v>
      </c>
      <c r="AE324" s="35"/>
      <c r="AF324" s="37">
        <v>5438348.8561162502</v>
      </c>
      <c r="AG324" s="37">
        <f t="shared" si="76"/>
        <v>13286.909604442306</v>
      </c>
      <c r="AH324" s="38">
        <f t="shared" si="77"/>
        <v>2.4431881727298823E-3</v>
      </c>
      <c r="AI324" s="35"/>
      <c r="AJ324" s="37">
        <v>5438348.8561162502</v>
      </c>
      <c r="AK324" s="37">
        <f t="shared" si="78"/>
        <v>13286.909604442306</v>
      </c>
      <c r="AL324" s="38">
        <f t="shared" si="79"/>
        <v>2.4431881727298823E-3</v>
      </c>
      <c r="AM324" s="35"/>
    </row>
    <row r="325" spans="1:39" x14ac:dyDescent="0.25">
      <c r="A325" s="34">
        <v>8914669</v>
      </c>
      <c r="B325" s="34" t="s">
        <v>61</v>
      </c>
      <c r="C325" s="34">
        <v>8914669</v>
      </c>
      <c r="D325" s="34" t="s">
        <v>327</v>
      </c>
      <c r="F325" s="37">
        <v>5721255.9058153909</v>
      </c>
      <c r="G325" s="35"/>
      <c r="H325" s="37">
        <v>5735283.3003145009</v>
      </c>
      <c r="I325" s="37">
        <f t="shared" ref="I325:I329" si="80">H325-$F325</f>
        <v>14027.394499110058</v>
      </c>
      <c r="J325" s="38">
        <f t="shared" si="65"/>
        <v>2.4458067308272026E-3</v>
      </c>
      <c r="K325" s="35"/>
      <c r="L325" s="37">
        <v>5735283.3003145009</v>
      </c>
      <c r="M325" s="37">
        <f t="shared" ref="M325:M329" si="81">L325-$F325</f>
        <v>14027.394499110058</v>
      </c>
      <c r="N325" s="38">
        <f t="shared" si="67"/>
        <v>2.4458067308272026E-3</v>
      </c>
      <c r="O325" s="35"/>
      <c r="P325" s="37">
        <v>5749310.6948290002</v>
      </c>
      <c r="Q325" s="37">
        <f t="shared" ref="Q325:Q329" si="82">P325-$F325</f>
        <v>28054.78901360929</v>
      </c>
      <c r="R325" s="38">
        <f t="shared" si="69"/>
        <v>4.8796787132833344E-3</v>
      </c>
      <c r="S325" s="35"/>
      <c r="T325" s="37">
        <v>5749310.6948290002</v>
      </c>
      <c r="U325" s="37">
        <f t="shared" ref="U325:U329" si="83">T325-$F325</f>
        <v>28054.78901360929</v>
      </c>
      <c r="V325" s="38">
        <f t="shared" si="71"/>
        <v>4.8796787132833344E-3</v>
      </c>
      <c r="W325" s="35"/>
      <c r="X325" s="37">
        <v>5735283.3003145009</v>
      </c>
      <c r="Y325" s="37">
        <f t="shared" ref="Y325:Y329" si="84">X325-$F325</f>
        <v>14027.394499110058</v>
      </c>
      <c r="Z325" s="38">
        <f t="shared" si="73"/>
        <v>2.4458067308272026E-3</v>
      </c>
      <c r="AA325" s="35"/>
      <c r="AB325" s="37">
        <v>5735283.3003145009</v>
      </c>
      <c r="AC325" s="37">
        <f t="shared" ref="AC325:AC329" si="85">AB325-$F325</f>
        <v>14027.394499110058</v>
      </c>
      <c r="AD325" s="38">
        <f t="shared" si="75"/>
        <v>2.4458067308272026E-3</v>
      </c>
      <c r="AE325" s="35"/>
      <c r="AF325" s="37">
        <v>5735283.3003145009</v>
      </c>
      <c r="AG325" s="37">
        <f t="shared" ref="AG325:AG329" si="86">AF325-$F325</f>
        <v>14027.394499110058</v>
      </c>
      <c r="AH325" s="38">
        <f t="shared" si="77"/>
        <v>2.4458067308272026E-3</v>
      </c>
      <c r="AI325" s="35"/>
      <c r="AJ325" s="37">
        <v>5735283.3003145009</v>
      </c>
      <c r="AK325" s="37">
        <f t="shared" ref="AK325:AK329" si="87">AJ325-$F325</f>
        <v>14027.394499110058</v>
      </c>
      <c r="AL325" s="38">
        <f t="shared" si="79"/>
        <v>2.4458067308272026E-3</v>
      </c>
      <c r="AM325" s="35"/>
    </row>
    <row r="326" spans="1:39" x14ac:dyDescent="0.25">
      <c r="A326" s="34">
        <v>8914700</v>
      </c>
      <c r="B326" s="34" t="s">
        <v>115</v>
      </c>
      <c r="C326" s="34">
        <v>8914700</v>
      </c>
      <c r="D326" s="34" t="s">
        <v>106</v>
      </c>
      <c r="F326" s="37">
        <v>3716309.7392330118</v>
      </c>
      <c r="G326" s="35"/>
      <c r="H326" s="37">
        <v>3725324.7682980001</v>
      </c>
      <c r="I326" s="37">
        <f t="shared" si="80"/>
        <v>9015.0290649882518</v>
      </c>
      <c r="J326" s="38">
        <f t="shared" si="65"/>
        <v>2.4199310464700701E-3</v>
      </c>
      <c r="K326" s="35"/>
      <c r="L326" s="37">
        <v>3725324.7682980001</v>
      </c>
      <c r="M326" s="37">
        <f t="shared" si="81"/>
        <v>9015.0290649882518</v>
      </c>
      <c r="N326" s="38">
        <f t="shared" si="67"/>
        <v>2.4199310464700701E-3</v>
      </c>
      <c r="O326" s="35"/>
      <c r="P326" s="37">
        <v>3734339.797396</v>
      </c>
      <c r="Q326" s="37">
        <f t="shared" si="82"/>
        <v>18030.058162988164</v>
      </c>
      <c r="R326" s="38">
        <f t="shared" si="69"/>
        <v>4.8281782433298491E-3</v>
      </c>
      <c r="S326" s="35"/>
      <c r="T326" s="37">
        <v>3734339.797396</v>
      </c>
      <c r="U326" s="37">
        <f t="shared" si="83"/>
        <v>18030.058162988164</v>
      </c>
      <c r="V326" s="38">
        <f t="shared" si="71"/>
        <v>4.8281782433298491E-3</v>
      </c>
      <c r="W326" s="35"/>
      <c r="X326" s="37">
        <v>3725324.7682980001</v>
      </c>
      <c r="Y326" s="37">
        <f t="shared" si="84"/>
        <v>9015.0290649882518</v>
      </c>
      <c r="Z326" s="38">
        <f t="shared" si="73"/>
        <v>2.4199310464700701E-3</v>
      </c>
      <c r="AA326" s="35"/>
      <c r="AB326" s="37">
        <v>3725324.7682980001</v>
      </c>
      <c r="AC326" s="37">
        <f t="shared" si="85"/>
        <v>9015.0290649882518</v>
      </c>
      <c r="AD326" s="38">
        <f t="shared" si="75"/>
        <v>2.4199310464700701E-3</v>
      </c>
      <c r="AE326" s="35"/>
      <c r="AF326" s="37">
        <v>3725324.7682980001</v>
      </c>
      <c r="AG326" s="37">
        <f t="shared" si="86"/>
        <v>9015.0290649882518</v>
      </c>
      <c r="AH326" s="38">
        <f t="shared" si="77"/>
        <v>2.4199310464700701E-3</v>
      </c>
      <c r="AI326" s="35"/>
      <c r="AJ326" s="37">
        <v>3725324.7682980001</v>
      </c>
      <c r="AK326" s="37">
        <f t="shared" si="87"/>
        <v>9015.0290649882518</v>
      </c>
      <c r="AL326" s="38">
        <f t="shared" si="79"/>
        <v>2.4199310464700701E-3</v>
      </c>
      <c r="AM326" s="35"/>
    </row>
    <row r="327" spans="1:39" x14ac:dyDescent="0.25">
      <c r="A327" s="34">
        <v>8914756</v>
      </c>
      <c r="B327" s="34" t="s">
        <v>108</v>
      </c>
      <c r="C327" s="34">
        <v>8914756</v>
      </c>
      <c r="D327" s="34" t="s">
        <v>106</v>
      </c>
      <c r="F327" s="37">
        <v>4560342.4697387768</v>
      </c>
      <c r="G327" s="35"/>
      <c r="H327" s="37">
        <v>4603558.5796867032</v>
      </c>
      <c r="I327" s="37">
        <f t="shared" si="80"/>
        <v>43216.109947926365</v>
      </c>
      <c r="J327" s="38">
        <f t="shared" si="65"/>
        <v>9.3875442659985559E-3</v>
      </c>
      <c r="K327" s="35"/>
      <c r="L327" s="37">
        <v>4603558.5796867032</v>
      </c>
      <c r="M327" s="37">
        <f t="shared" si="81"/>
        <v>43216.109947926365</v>
      </c>
      <c r="N327" s="38">
        <f t="shared" si="67"/>
        <v>9.3875442659985559E-3</v>
      </c>
      <c r="O327" s="35"/>
      <c r="P327" s="37">
        <v>4582592.6915485011</v>
      </c>
      <c r="Q327" s="37">
        <f t="shared" si="82"/>
        <v>22250.221809724346</v>
      </c>
      <c r="R327" s="38">
        <f t="shared" si="69"/>
        <v>4.8553784521935739E-3</v>
      </c>
      <c r="S327" s="35"/>
      <c r="T327" s="37">
        <v>4582592.6915485011</v>
      </c>
      <c r="U327" s="37">
        <f t="shared" si="83"/>
        <v>22250.221809724346</v>
      </c>
      <c r="V327" s="38">
        <f t="shared" si="71"/>
        <v>4.8553784521935739E-3</v>
      </c>
      <c r="W327" s="35"/>
      <c r="X327" s="37">
        <v>4603558.5796867032</v>
      </c>
      <c r="Y327" s="37">
        <f t="shared" si="84"/>
        <v>43216.109947926365</v>
      </c>
      <c r="Z327" s="38">
        <f t="shared" si="73"/>
        <v>9.3875442659985559E-3</v>
      </c>
      <c r="AA327" s="35"/>
      <c r="AB327" s="37">
        <v>4603558.5796867032</v>
      </c>
      <c r="AC327" s="37">
        <f t="shared" si="85"/>
        <v>43216.109947926365</v>
      </c>
      <c r="AD327" s="38">
        <f t="shared" si="75"/>
        <v>9.3875442659985559E-3</v>
      </c>
      <c r="AE327" s="35"/>
      <c r="AF327" s="37">
        <v>4571467.5806242507</v>
      </c>
      <c r="AG327" s="37">
        <f t="shared" si="86"/>
        <v>11125.1108854739</v>
      </c>
      <c r="AH327" s="38">
        <f t="shared" si="77"/>
        <v>2.4335972396756504E-3</v>
      </c>
      <c r="AI327" s="35"/>
      <c r="AJ327" s="37">
        <v>4571467.5806242507</v>
      </c>
      <c r="AK327" s="37">
        <f t="shared" si="87"/>
        <v>11125.1108854739</v>
      </c>
      <c r="AL327" s="38">
        <f t="shared" si="79"/>
        <v>2.4335972396756504E-3</v>
      </c>
      <c r="AM327" s="35"/>
    </row>
    <row r="328" spans="1:39" x14ac:dyDescent="0.25">
      <c r="A328" s="34">
        <v>8915401</v>
      </c>
      <c r="B328" s="34" t="s">
        <v>119</v>
      </c>
      <c r="C328" s="34">
        <v>8915401</v>
      </c>
      <c r="D328" s="34" t="s">
        <v>106</v>
      </c>
      <c r="F328" s="37">
        <v>6230082.2232814571</v>
      </c>
      <c r="G328" s="35"/>
      <c r="H328" s="37">
        <v>6245381.6836082498</v>
      </c>
      <c r="I328" s="37">
        <f t="shared" si="80"/>
        <v>15299.460326792672</v>
      </c>
      <c r="J328" s="38">
        <f t="shared" si="65"/>
        <v>2.4497238282406237E-3</v>
      </c>
      <c r="K328" s="35"/>
      <c r="L328" s="37">
        <v>6245381.6836082498</v>
      </c>
      <c r="M328" s="37">
        <f t="shared" si="81"/>
        <v>15299.460326792672</v>
      </c>
      <c r="N328" s="38">
        <f t="shared" si="67"/>
        <v>2.4497238282406237E-3</v>
      </c>
      <c r="O328" s="35"/>
      <c r="P328" s="37">
        <v>6260681.1439164998</v>
      </c>
      <c r="Q328" s="37">
        <f t="shared" si="82"/>
        <v>30598.920635042712</v>
      </c>
      <c r="R328" s="38">
        <f t="shared" si="69"/>
        <v>4.8874746903179479E-3</v>
      </c>
      <c r="S328" s="35"/>
      <c r="T328" s="37">
        <v>6260681.1439164998</v>
      </c>
      <c r="U328" s="37">
        <f t="shared" si="83"/>
        <v>30598.920635042712</v>
      </c>
      <c r="V328" s="38">
        <f t="shared" si="71"/>
        <v>4.8874746903179479E-3</v>
      </c>
      <c r="W328" s="35"/>
      <c r="X328" s="37">
        <v>6245381.6836082498</v>
      </c>
      <c r="Y328" s="37">
        <f t="shared" si="84"/>
        <v>15299.460326792672</v>
      </c>
      <c r="Z328" s="38">
        <f t="shared" si="73"/>
        <v>2.4497238282406237E-3</v>
      </c>
      <c r="AA328" s="35"/>
      <c r="AB328" s="37">
        <v>6245381.6836082498</v>
      </c>
      <c r="AC328" s="37">
        <f t="shared" si="85"/>
        <v>15299.460326792672</v>
      </c>
      <c r="AD328" s="38">
        <f t="shared" si="75"/>
        <v>2.4497238282406237E-3</v>
      </c>
      <c r="AE328" s="35"/>
      <c r="AF328" s="37">
        <v>6327869</v>
      </c>
      <c r="AG328" s="37">
        <f t="shared" si="86"/>
        <v>97786.776718542911</v>
      </c>
      <c r="AH328" s="38">
        <f t="shared" si="77"/>
        <v>1.5453350364639804E-2</v>
      </c>
      <c r="AI328" s="35"/>
      <c r="AJ328" s="37">
        <v>6327869</v>
      </c>
      <c r="AK328" s="37">
        <f t="shared" si="87"/>
        <v>97786.776718542911</v>
      </c>
      <c r="AL328" s="38">
        <f t="shared" si="79"/>
        <v>1.5453350364639804E-2</v>
      </c>
      <c r="AM328" s="35"/>
    </row>
    <row r="329" spans="1:39" x14ac:dyDescent="0.25">
      <c r="A329" s="34">
        <v>8916905</v>
      </c>
      <c r="B329" s="34" t="s">
        <v>136</v>
      </c>
      <c r="C329" s="34">
        <v>8916905</v>
      </c>
      <c r="D329" s="34" t="s">
        <v>106</v>
      </c>
      <c r="F329" s="37">
        <v>5095479.9445148958</v>
      </c>
      <c r="G329" s="35"/>
      <c r="H329" s="37">
        <v>5150316.9447895009</v>
      </c>
      <c r="I329" s="37">
        <f t="shared" si="80"/>
        <v>54837.000274605118</v>
      </c>
      <c r="J329" s="38">
        <f t="shared" si="65"/>
        <v>1.0647305954652537E-2</v>
      </c>
      <c r="K329" s="35"/>
      <c r="L329" s="37">
        <v>5150316.9447895009</v>
      </c>
      <c r="M329" s="37">
        <f t="shared" si="81"/>
        <v>54837.000274605118</v>
      </c>
      <c r="N329" s="38">
        <f t="shared" si="67"/>
        <v>1.0647305954652537E-2</v>
      </c>
      <c r="O329" s="35"/>
      <c r="P329" s="37">
        <v>5120405.8537225006</v>
      </c>
      <c r="Q329" s="37">
        <f t="shared" si="82"/>
        <v>24925.909207604825</v>
      </c>
      <c r="R329" s="38">
        <f t="shared" si="69"/>
        <v>4.8679557675069558E-3</v>
      </c>
      <c r="S329" s="35"/>
      <c r="T329" s="37">
        <v>5120405.8537225006</v>
      </c>
      <c r="U329" s="37">
        <f t="shared" si="83"/>
        <v>24925.909207604825</v>
      </c>
      <c r="V329" s="38">
        <f t="shared" si="71"/>
        <v>4.8679557675069558E-3</v>
      </c>
      <c r="W329" s="35"/>
      <c r="X329" s="37">
        <v>5145331.762945001</v>
      </c>
      <c r="Y329" s="37">
        <f t="shared" si="84"/>
        <v>49851.818430105224</v>
      </c>
      <c r="Z329" s="38">
        <f t="shared" si="73"/>
        <v>9.6887471453486716E-3</v>
      </c>
      <c r="AA329" s="35"/>
      <c r="AB329" s="37">
        <v>5145331.762945001</v>
      </c>
      <c r="AC329" s="37">
        <f t="shared" si="85"/>
        <v>49851.818430105224</v>
      </c>
      <c r="AD329" s="38">
        <f t="shared" si="75"/>
        <v>9.6887471453486716E-3</v>
      </c>
      <c r="AE329" s="35"/>
      <c r="AF329" s="37">
        <v>5107942.8991112504</v>
      </c>
      <c r="AG329" s="37">
        <f t="shared" si="86"/>
        <v>12462.954596354626</v>
      </c>
      <c r="AH329" s="38">
        <f t="shared" si="77"/>
        <v>2.4399165853093425E-3</v>
      </c>
      <c r="AI329" s="35"/>
      <c r="AJ329" s="37">
        <v>5107942.8991112504</v>
      </c>
      <c r="AK329" s="37">
        <f t="shared" si="87"/>
        <v>12462.954596354626</v>
      </c>
      <c r="AL329" s="38">
        <f t="shared" si="79"/>
        <v>2.4399165853093425E-3</v>
      </c>
      <c r="AM329" s="35"/>
    </row>
  </sheetData>
  <sortState ref="A11:AU335">
    <sortCondition ref="A11:A335"/>
    <sortCondition ref="C11:C335"/>
  </sortState>
  <mergeCells count="16">
    <mergeCell ref="X3:Z3"/>
    <mergeCell ref="AB3:AD3"/>
    <mergeCell ref="AF3:AH3"/>
    <mergeCell ref="AJ3:AL3"/>
    <mergeCell ref="H2:J2"/>
    <mergeCell ref="L2:N2"/>
    <mergeCell ref="P2:R2"/>
    <mergeCell ref="T2:V2"/>
    <mergeCell ref="X2:Z2"/>
    <mergeCell ref="AB2:AD2"/>
    <mergeCell ref="AF2:AH2"/>
    <mergeCell ref="AJ2:AL2"/>
    <mergeCell ref="H3:J3"/>
    <mergeCell ref="L3:N3"/>
    <mergeCell ref="P3:R3"/>
    <mergeCell ref="T3:V3"/>
  </mergeCells>
  <pageMargins left="0.25" right="0.25" top="0.75" bottom="0.75" header="0.3" footer="0.3"/>
  <pageSetup paperSize="8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of Models</vt:lpstr>
      <vt:lpstr>2019-20 Illustrative Budgets</vt:lpstr>
      <vt:lpstr>Data</vt:lpstr>
      <vt:lpstr>Models_Data</vt:lpstr>
    </vt:vector>
  </TitlesOfParts>
  <Company>NCC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Hawkins</dc:creator>
  <cp:lastModifiedBy>Sue Summerscales</cp:lastModifiedBy>
  <cp:lastPrinted>2018-10-24T13:31:57Z</cp:lastPrinted>
  <dcterms:created xsi:type="dcterms:W3CDTF">2017-10-06T13:10:56Z</dcterms:created>
  <dcterms:modified xsi:type="dcterms:W3CDTF">2018-11-28T15:50:04Z</dcterms:modified>
</cp:coreProperties>
</file>