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U:\CRS\users\FOIA &amp; EIR\2019-20\Mackintosh, Paul (NCC-037224-19)\"/>
    </mc:Choice>
  </mc:AlternateContent>
  <xr:revisionPtr revIDLastSave="0" documentId="8_{DE35CD64-C4A6-4EF1-A992-3236746417CC}" xr6:coauthVersionLast="36" xr6:coauthVersionMax="36" xr10:uidLastSave="{00000000-0000-0000-0000-000000000000}"/>
  <bookViews>
    <workbookView xWindow="0" yWindow="0" windowWidth="24000" windowHeight="9525" xr2:uid="{21C5CB03-E3BC-4969-BCBF-83C65E0B311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7" i="1" l="1"/>
  <c r="J39" i="1" l="1"/>
  <c r="L35" i="1"/>
  <c r="L37" i="1"/>
  <c r="L38" i="1"/>
  <c r="L27" i="1"/>
  <c r="M21" i="1" l="1"/>
  <c r="L21" i="1"/>
  <c r="K21" i="1"/>
  <c r="J21" i="1"/>
  <c r="I21" i="1"/>
  <c r="H21" i="1"/>
  <c r="G21" i="1"/>
  <c r="F21" i="1"/>
  <c r="E21" i="1"/>
  <c r="D21" i="1"/>
  <c r="L39" i="1" l="1"/>
  <c r="O38" i="1"/>
  <c r="O37" i="1"/>
  <c r="O21" i="1" l="1"/>
  <c r="P21" i="1" l="1"/>
  <c r="O10" i="1"/>
  <c r="P10" i="1"/>
  <c r="P23" i="1" l="1"/>
  <c r="P24" i="1"/>
  <c r="P25" i="1"/>
  <c r="P26" i="1"/>
  <c r="P27" i="1"/>
  <c r="P28" i="1"/>
  <c r="P29" i="1"/>
  <c r="P30" i="1"/>
  <c r="P31" i="1"/>
  <c r="P32" i="1"/>
  <c r="P33" i="1"/>
  <c r="P34" i="1"/>
  <c r="P35" i="1"/>
  <c r="P36" i="1"/>
  <c r="O23" i="1"/>
  <c r="O24" i="1"/>
  <c r="O25" i="1"/>
  <c r="O26" i="1"/>
  <c r="O27" i="1"/>
  <c r="O28" i="1"/>
  <c r="O29" i="1"/>
  <c r="O30" i="1"/>
  <c r="O31" i="1"/>
  <c r="O32" i="1"/>
  <c r="O33" i="1"/>
  <c r="O34" i="1"/>
  <c r="O35" i="1"/>
  <c r="O36" i="1"/>
  <c r="P11" i="1"/>
  <c r="P12" i="1"/>
  <c r="P13" i="1"/>
  <c r="P14" i="1"/>
  <c r="P15" i="1"/>
  <c r="P16" i="1"/>
  <c r="P17" i="1"/>
  <c r="P18" i="1"/>
  <c r="P19" i="1"/>
  <c r="O11" i="1"/>
  <c r="O12" i="1"/>
  <c r="O13" i="1"/>
  <c r="O14" i="1"/>
  <c r="O15" i="1"/>
  <c r="O16" i="1"/>
  <c r="O17" i="1"/>
  <c r="O18" i="1"/>
  <c r="O19" i="1"/>
  <c r="O9" i="1"/>
  <c r="I39" i="1" l="1"/>
  <c r="E39" i="1" l="1"/>
  <c r="F39" i="1"/>
  <c r="G39" i="1"/>
  <c r="H39" i="1"/>
  <c r="M39" i="1"/>
  <c r="D39" i="1"/>
  <c r="K39" i="1"/>
  <c r="P9" i="1"/>
  <c r="O39" i="1" l="1"/>
  <c r="P39" i="1"/>
</calcChain>
</file>

<file path=xl/sharedStrings.xml><?xml version="1.0" encoding="utf-8"?>
<sst xmlns="http://schemas.openxmlformats.org/spreadsheetml/2006/main" count="61" uniqueCount="47">
  <si>
    <t>Traffic monitoring and advanced development and design of future schemes</t>
  </si>
  <si>
    <t>TOTAL</t>
  </si>
  <si>
    <t xml:space="preserve">Access to local facilities </t>
  </si>
  <si>
    <t>Bus improvements</t>
  </si>
  <si>
    <t>Capacity improvements</t>
  </si>
  <si>
    <t xml:space="preserve">Cycling and health </t>
  </si>
  <si>
    <t xml:space="preserve">Environmental weight limits </t>
  </si>
  <si>
    <t>Parking</t>
  </si>
  <si>
    <t xml:space="preserve">Rail improvements </t>
  </si>
  <si>
    <t xml:space="preserve">Smarter choices </t>
  </si>
  <si>
    <t xml:space="preserve">Speed management </t>
  </si>
  <si>
    <t>Expenditure</t>
  </si>
  <si>
    <t>Funding allocation (£m)</t>
  </si>
  <si>
    <t>2018/19</t>
  </si>
  <si>
    <t>2017/18</t>
  </si>
  <si>
    <t>2016/17</t>
  </si>
  <si>
    <t>2015/16</t>
  </si>
  <si>
    <t>2014/15</t>
  </si>
  <si>
    <t>Bridges (including condition assessments)</t>
  </si>
  <si>
    <t>Footway maintenance</t>
  </si>
  <si>
    <t>Structural drainage</t>
  </si>
  <si>
    <t>Flood alleviation (part of 5year allocation)</t>
  </si>
  <si>
    <t>Street lighting renewal and improvement</t>
  </si>
  <si>
    <t>Traffic signal renewal</t>
  </si>
  <si>
    <t>Safety fencing</t>
  </si>
  <si>
    <t>Network structural coring</t>
  </si>
  <si>
    <t>Safety improvements (including crossing improvements on routes to schools)</t>
  </si>
  <si>
    <t>Carriageway maintenance  (A roads)</t>
  </si>
  <si>
    <t>Carriageway maintenance  (B &amp; C roads)</t>
  </si>
  <si>
    <t>Carriageway maintenance  (Unclassified roads)</t>
  </si>
  <si>
    <t>Street lighting energy saving initiative (e.g. SALIX)</t>
  </si>
  <si>
    <t>7,970,000 (A, B, C, U)</t>
  </si>
  <si>
    <t>2014 - 2019</t>
  </si>
  <si>
    <t>Included in above</t>
  </si>
  <si>
    <t>NOTES:</t>
  </si>
  <si>
    <t>Included in lines above</t>
  </si>
  <si>
    <t>1. Expenditure is not automatically recorded at a district or more local (e.g. town) level and therefore to report the expenditure other than at countywide level will take longer than the FoI time limits</t>
  </si>
  <si>
    <t>Additional income (expenditure against this income is included in the above sub-blocks)</t>
  </si>
  <si>
    <t>Integrated transport programme sub-block</t>
  </si>
  <si>
    <t>Capital maintenance programme sub-block</t>
  </si>
  <si>
    <t>2. The expenditure below does not allow for any potential system miscodes where expenditure has been coded to correct schemes but within incorrect expenditure sub blocks - uncommon but must be considered</t>
  </si>
  <si>
    <t>3. Integrated transport additional expenditure will include potential slippage or acceleration of schemes from previous or future years, additional capital allocations, or funding secured from external sources for schemes whose expenditure is included in the integrated transport sub-blocks.</t>
  </si>
  <si>
    <t>Network structural patching (NSP)</t>
  </si>
  <si>
    <t>Surface dressing (nclusive of NSP, AC, TRS)</t>
  </si>
  <si>
    <t>Tar renewal sites (TRS)</t>
  </si>
  <si>
    <t>Additional Capital (AC) - (expenditure against this income is included in the above sub-blocks)</t>
  </si>
  <si>
    <t>4. Maintenance expenture will include additional budget allocations from in-year DfT grants, and additional capital funding for schemes whose expenditure is included in the maintenance sub-blocks.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</si>
</sst>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4"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5">
    <xf numFmtId="0" fontId="0" fillId="0" borderId="0" xfId="0"/>
    <xf numFmtId="0" fontId="2" fillId="0" borderId="0" xfId="0" applyFont="1"/>
    <xf numFmtId="0" fontId="2" fillId="0" borderId="2" xfId="0" applyFont="1" applyBorder="1" applyAlignment="1">
      <alignment horizontal="center"/>
    </xf>
    <xf numFmtId="0" fontId="2" fillId="0" borderId="2" xfId="0" applyFont="1" applyBorder="1" applyAlignment="1">
      <alignment vertical="center"/>
    </xf>
    <xf numFmtId="43" fontId="2" fillId="0" borderId="2" xfId="1" applyFont="1" applyBorder="1" applyAlignment="1">
      <alignment horizontal="center"/>
    </xf>
    <xf numFmtId="0" fontId="3" fillId="0" borderId="0" xfId="0" applyFont="1" applyFill="1" applyBorder="1" applyAlignment="1">
      <alignment horizontal="center"/>
    </xf>
    <xf numFmtId="0" fontId="2" fillId="0" borderId="0" xfId="0" applyFont="1" applyAlignment="1">
      <alignment wrapText="1"/>
    </xf>
    <xf numFmtId="0" fontId="3" fillId="2" borderId="2" xfId="0" applyFont="1" applyFill="1" applyBorder="1" applyAlignment="1">
      <alignment horizontal="left"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Fill="1" applyBorder="1" applyAlignment="1">
      <alignment horizontal="center" vertical="center" wrapText="1"/>
    </xf>
    <xf numFmtId="0" fontId="2" fillId="0" borderId="2" xfId="0" applyFont="1" applyBorder="1" applyAlignment="1">
      <alignment horizontal="left" wrapText="1"/>
    </xf>
    <xf numFmtId="43" fontId="2" fillId="0" borderId="2" xfId="1" applyFont="1" applyFill="1" applyBorder="1" applyAlignment="1">
      <alignment horizontal="center"/>
    </xf>
    <xf numFmtId="43" fontId="2" fillId="0" borderId="2" xfId="0" applyNumberFormat="1" applyFont="1" applyBorder="1"/>
    <xf numFmtId="0" fontId="2" fillId="0" borderId="2" xfId="0" applyFont="1" applyBorder="1" applyAlignment="1">
      <alignment horizontal="left"/>
    </xf>
    <xf numFmtId="43" fontId="3" fillId="0" borderId="2" xfId="0" applyNumberFormat="1" applyFont="1" applyBorder="1"/>
    <xf numFmtId="0" fontId="3" fillId="0" borderId="2" xfId="0" applyFont="1" applyBorder="1" applyAlignment="1">
      <alignment horizontal="left" wrapText="1"/>
    </xf>
    <xf numFmtId="43" fontId="3" fillId="0" borderId="2" xfId="1" applyFont="1" applyFill="1" applyBorder="1" applyAlignment="1">
      <alignment horizontal="center"/>
    </xf>
    <xf numFmtId="43" fontId="2" fillId="0" borderId="0" xfId="0" applyNumberFormat="1" applyFont="1"/>
    <xf numFmtId="164" fontId="3" fillId="2" borderId="2" xfId="0" applyNumberFormat="1" applyFont="1" applyFill="1" applyBorder="1" applyAlignment="1">
      <alignment horizontal="center"/>
    </xf>
    <xf numFmtId="43" fontId="2" fillId="2" borderId="2" xfId="0" applyNumberFormat="1" applyFont="1" applyFill="1" applyBorder="1" applyAlignment="1">
      <alignment horizontal="center"/>
    </xf>
    <xf numFmtId="0" fontId="2" fillId="2" borderId="2" xfId="0" applyFont="1" applyFill="1" applyBorder="1" applyAlignment="1">
      <alignment horizontal="center"/>
    </xf>
    <xf numFmtId="43" fontId="2" fillId="2" borderId="2" xfId="0" applyNumberFormat="1" applyFont="1" applyFill="1" applyBorder="1"/>
    <xf numFmtId="0" fontId="2" fillId="0" borderId="2" xfId="0" applyFont="1" applyBorder="1" applyAlignment="1">
      <alignment vertical="center" wrapText="1"/>
    </xf>
    <xf numFmtId="4" fontId="2" fillId="0" borderId="2" xfId="0" applyNumberFormat="1" applyFont="1" applyBorder="1" applyAlignment="1">
      <alignment horizontal="right"/>
    </xf>
    <xf numFmtId="0" fontId="3" fillId="0" borderId="2" xfId="0" applyFont="1" applyBorder="1" applyAlignment="1">
      <alignment vertical="center"/>
    </xf>
    <xf numFmtId="43" fontId="3" fillId="0" borderId="2" xfId="0" applyNumberFormat="1" applyFont="1" applyFill="1" applyBorder="1" applyAlignment="1">
      <alignment horizontal="center"/>
    </xf>
    <xf numFmtId="0" fontId="3" fillId="0" borderId="0" xfId="0" applyFont="1" applyBorder="1" applyAlignment="1">
      <alignment horizontal="left" wrapText="1"/>
    </xf>
    <xf numFmtId="4" fontId="2" fillId="0" borderId="0" xfId="0" applyNumberFormat="1" applyFont="1"/>
    <xf numFmtId="0" fontId="3"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xf numFmtId="0" fontId="3" fillId="0" borderId="0" xfId="0" applyFont="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487A9-89D9-4D37-92A9-25F1AD71C77E}">
  <dimension ref="C1:R50"/>
  <sheetViews>
    <sheetView tabSelected="1" zoomScaleNormal="100" workbookViewId="0">
      <pane xSplit="3" ySplit="8" topLeftCell="D17" activePane="bottomRight" state="frozen"/>
      <selection pane="topRight" activeCell="D1" sqref="D1"/>
      <selection pane="bottomLeft" activeCell="A8" sqref="A8"/>
      <selection pane="bottomRight" activeCell="E26" sqref="E26"/>
    </sheetView>
  </sheetViews>
  <sheetFormatPr defaultRowHeight="15" x14ac:dyDescent="0.25"/>
  <cols>
    <col min="1" max="1" width="2.5703125" style="1" customWidth="1"/>
    <col min="2" max="2" width="3" style="1" customWidth="1"/>
    <col min="3" max="3" width="84" style="1" customWidth="1"/>
    <col min="4" max="4" width="22.28515625" style="1" bestFit="1" customWidth="1"/>
    <col min="5" max="5" width="14.28515625" style="1" bestFit="1" customWidth="1"/>
    <col min="6" max="6" width="14.42578125" style="1" bestFit="1" customWidth="1"/>
    <col min="7" max="7" width="14.28515625" style="1" bestFit="1" customWidth="1"/>
    <col min="8" max="8" width="14.42578125" style="1" bestFit="1" customWidth="1"/>
    <col min="9" max="9" width="14.28515625" style="1" bestFit="1" customWidth="1"/>
    <col min="10" max="10" width="19.140625" style="1" bestFit="1" customWidth="1"/>
    <col min="11" max="11" width="14.28515625" style="1" bestFit="1" customWidth="1"/>
    <col min="12" max="12" width="14.42578125" style="1" bestFit="1" customWidth="1"/>
    <col min="13" max="13" width="23.28515625" style="1" bestFit="1" customWidth="1"/>
    <col min="14" max="14" width="9.140625" style="1"/>
    <col min="15" max="15" width="14.42578125" style="1" bestFit="1" customWidth="1"/>
    <col min="16" max="16" width="15.28515625" style="1" bestFit="1" customWidth="1"/>
    <col min="17" max="17" width="9.140625" style="1"/>
    <col min="18" max="18" width="12.7109375" style="1" bestFit="1" customWidth="1"/>
    <col min="19" max="16384" width="9.140625" style="1"/>
  </cols>
  <sheetData>
    <row r="1" spans="3:16" x14ac:dyDescent="0.25">
      <c r="C1" s="1" t="s">
        <v>34</v>
      </c>
    </row>
    <row r="2" spans="3:16" x14ac:dyDescent="0.25">
      <c r="C2" s="1" t="s">
        <v>36</v>
      </c>
    </row>
    <row r="3" spans="3:16" x14ac:dyDescent="0.25">
      <c r="C3" s="1" t="s">
        <v>40</v>
      </c>
    </row>
    <row r="4" spans="3:16" x14ac:dyDescent="0.25">
      <c r="C4" s="1" t="s">
        <v>41</v>
      </c>
    </row>
    <row r="5" spans="3:16" x14ac:dyDescent="0.25">
      <c r="C5" s="1" t="s">
        <v>46</v>
      </c>
    </row>
    <row r="6" spans="3:16" x14ac:dyDescent="0.25">
      <c r="D6" s="5"/>
      <c r="F6" s="5"/>
      <c r="H6" s="5"/>
      <c r="J6" s="5"/>
      <c r="L6" s="5"/>
    </row>
    <row r="7" spans="3:16" x14ac:dyDescent="0.25">
      <c r="C7" s="6"/>
      <c r="D7" s="33" t="s">
        <v>17</v>
      </c>
      <c r="E7" s="34"/>
      <c r="F7" s="33" t="s">
        <v>16</v>
      </c>
      <c r="G7" s="34"/>
      <c r="H7" s="33" t="s">
        <v>15</v>
      </c>
      <c r="I7" s="34"/>
      <c r="J7" s="33" t="s">
        <v>14</v>
      </c>
      <c r="K7" s="34"/>
      <c r="L7" s="33" t="s">
        <v>13</v>
      </c>
      <c r="M7" s="34"/>
      <c r="O7" s="33" t="s">
        <v>32</v>
      </c>
      <c r="P7" s="34"/>
    </row>
    <row r="8" spans="3:16" ht="30" x14ac:dyDescent="0.25">
      <c r="C8" s="7" t="s">
        <v>38</v>
      </c>
      <c r="D8" s="8" t="s">
        <v>12</v>
      </c>
      <c r="E8" s="9" t="s">
        <v>11</v>
      </c>
      <c r="F8" s="8" t="s">
        <v>12</v>
      </c>
      <c r="G8" s="9" t="s">
        <v>11</v>
      </c>
      <c r="H8" s="8" t="s">
        <v>12</v>
      </c>
      <c r="I8" s="9" t="s">
        <v>11</v>
      </c>
      <c r="J8" s="8" t="s">
        <v>12</v>
      </c>
      <c r="K8" s="9" t="s">
        <v>11</v>
      </c>
      <c r="L8" s="8" t="s">
        <v>12</v>
      </c>
      <c r="M8" s="9" t="s">
        <v>11</v>
      </c>
      <c r="O8" s="10" t="s">
        <v>12</v>
      </c>
      <c r="P8" s="9" t="s">
        <v>11</v>
      </c>
    </row>
    <row r="9" spans="3:16" ht="14.45" customHeight="1" x14ac:dyDescent="0.25">
      <c r="C9" s="11" t="s">
        <v>2</v>
      </c>
      <c r="D9" s="12">
        <v>1100000</v>
      </c>
      <c r="E9" s="12">
        <v>1405799.1700000002</v>
      </c>
      <c r="F9" s="12">
        <v>1006000</v>
      </c>
      <c r="G9" s="12">
        <v>920277.78000000014</v>
      </c>
      <c r="H9" s="12">
        <v>1300000</v>
      </c>
      <c r="I9" s="12">
        <v>1073928.3</v>
      </c>
      <c r="J9" s="12">
        <v>1136000</v>
      </c>
      <c r="K9" s="12">
        <v>681857.96</v>
      </c>
      <c r="L9" s="12">
        <v>1300000</v>
      </c>
      <c r="M9" s="12">
        <v>1416700.42</v>
      </c>
      <c r="O9" s="13">
        <f>SUM(D9,F9,H9,J9,L9)</f>
        <v>5842000</v>
      </c>
      <c r="P9" s="13">
        <f>SUM(E9,G9,I9,K9,M9)</f>
        <v>5498563.6299999999</v>
      </c>
    </row>
    <row r="10" spans="3:16" ht="14.45" customHeight="1" x14ac:dyDescent="0.25">
      <c r="C10" s="11" t="s">
        <v>3</v>
      </c>
      <c r="D10" s="12">
        <v>720000</v>
      </c>
      <c r="E10" s="12">
        <v>1043810.6199999999</v>
      </c>
      <c r="F10" s="12">
        <v>400000</v>
      </c>
      <c r="G10" s="12">
        <v>652450.49000000057</v>
      </c>
      <c r="H10" s="12">
        <v>500000</v>
      </c>
      <c r="I10" s="12">
        <v>486346.90999999957</v>
      </c>
      <c r="J10" s="12">
        <v>370000</v>
      </c>
      <c r="K10" s="12">
        <v>934350.3400000002</v>
      </c>
      <c r="L10" s="12">
        <v>416000</v>
      </c>
      <c r="M10" s="12">
        <v>613827.99</v>
      </c>
      <c r="O10" s="13">
        <f t="shared" ref="O10:O39" si="0">SUM(D10,F10,H10,J10,L10)</f>
        <v>2406000</v>
      </c>
      <c r="P10" s="13">
        <f t="shared" ref="P10:P39" si="1">SUM(E10,G10,I10,K10,M10)</f>
        <v>3730786.3500000006</v>
      </c>
    </row>
    <row r="11" spans="3:16" ht="14.45" customHeight="1" x14ac:dyDescent="0.25">
      <c r="C11" s="11" t="s">
        <v>4</v>
      </c>
      <c r="D11" s="12">
        <v>1100000</v>
      </c>
      <c r="E11" s="12">
        <v>489741.31000000011</v>
      </c>
      <c r="F11" s="12">
        <v>100000</v>
      </c>
      <c r="G11" s="12">
        <v>714067.08000000019</v>
      </c>
      <c r="H11" s="12">
        <v>150000</v>
      </c>
      <c r="I11" s="12">
        <v>107140.57999999999</v>
      </c>
      <c r="J11" s="12">
        <v>113000</v>
      </c>
      <c r="K11" s="12">
        <v>145816.34</v>
      </c>
      <c r="L11" s="12">
        <v>400000</v>
      </c>
      <c r="M11" s="12">
        <v>336524.35</v>
      </c>
      <c r="O11" s="13">
        <f t="shared" si="0"/>
        <v>1863000</v>
      </c>
      <c r="P11" s="13">
        <f t="shared" si="1"/>
        <v>1793289.6600000006</v>
      </c>
    </row>
    <row r="12" spans="3:16" ht="14.45" customHeight="1" x14ac:dyDescent="0.25">
      <c r="C12" s="11" t="s">
        <v>5</v>
      </c>
      <c r="D12" s="12">
        <v>666000</v>
      </c>
      <c r="E12" s="12">
        <v>632260.85000000009</v>
      </c>
      <c r="F12" s="12">
        <v>450000</v>
      </c>
      <c r="G12" s="12">
        <v>280736.04000000004</v>
      </c>
      <c r="H12" s="12">
        <v>600000</v>
      </c>
      <c r="I12" s="12">
        <v>333478.32</v>
      </c>
      <c r="J12" s="12">
        <v>725000</v>
      </c>
      <c r="K12" s="12">
        <v>1763244.7599999998</v>
      </c>
      <c r="L12" s="12">
        <v>300000</v>
      </c>
      <c r="M12" s="12">
        <v>1416970.2400000005</v>
      </c>
      <c r="O12" s="13">
        <f t="shared" si="0"/>
        <v>2741000</v>
      </c>
      <c r="P12" s="13">
        <f t="shared" si="1"/>
        <v>4426690.21</v>
      </c>
    </row>
    <row r="13" spans="3:16" ht="14.45" customHeight="1" x14ac:dyDescent="0.25">
      <c r="C13" s="11" t="s">
        <v>6</v>
      </c>
      <c r="D13" s="12">
        <v>50000</v>
      </c>
      <c r="E13" s="12">
        <v>120839.98</v>
      </c>
      <c r="F13" s="12">
        <v>65000</v>
      </c>
      <c r="G13" s="12">
        <v>21004.219999999994</v>
      </c>
      <c r="H13" s="12">
        <v>75000</v>
      </c>
      <c r="I13" s="12">
        <v>62998.979999999996</v>
      </c>
      <c r="J13" s="12">
        <v>50000</v>
      </c>
      <c r="K13" s="12">
        <v>27398.83</v>
      </c>
      <c r="L13" s="12">
        <v>75000</v>
      </c>
      <c r="M13" s="12">
        <v>41769.1</v>
      </c>
      <c r="O13" s="13">
        <f t="shared" si="0"/>
        <v>315000</v>
      </c>
      <c r="P13" s="13">
        <f t="shared" si="1"/>
        <v>274011.11</v>
      </c>
    </row>
    <row r="14" spans="3:16" ht="14.45" customHeight="1" x14ac:dyDescent="0.25">
      <c r="C14" s="11" t="s">
        <v>0</v>
      </c>
      <c r="D14" s="12">
        <v>420000</v>
      </c>
      <c r="E14" s="12">
        <v>389623.88000000006</v>
      </c>
      <c r="F14" s="12">
        <v>420000</v>
      </c>
      <c r="G14" s="12">
        <v>464589.01</v>
      </c>
      <c r="H14" s="12">
        <v>470000</v>
      </c>
      <c r="I14" s="12">
        <v>229588.83</v>
      </c>
      <c r="J14" s="12">
        <v>450000</v>
      </c>
      <c r="K14" s="12">
        <v>672371.6</v>
      </c>
      <c r="L14" s="12">
        <v>575000</v>
      </c>
      <c r="M14" s="12">
        <v>447869.23</v>
      </c>
      <c r="O14" s="13">
        <f t="shared" si="0"/>
        <v>2335000</v>
      </c>
      <c r="P14" s="13">
        <f t="shared" si="1"/>
        <v>2204042.5500000003</v>
      </c>
    </row>
    <row r="15" spans="3:16" ht="14.45" customHeight="1" x14ac:dyDescent="0.25">
      <c r="C15" s="11" t="s">
        <v>7</v>
      </c>
      <c r="D15" s="12">
        <v>100000</v>
      </c>
      <c r="E15" s="12">
        <v>97999.74000000002</v>
      </c>
      <c r="F15" s="12">
        <v>50000</v>
      </c>
      <c r="G15" s="12">
        <v>42510.200000000004</v>
      </c>
      <c r="H15" s="12">
        <v>50000</v>
      </c>
      <c r="I15" s="12">
        <v>38595.089999999997</v>
      </c>
      <c r="J15" s="12">
        <v>124000</v>
      </c>
      <c r="K15" s="12">
        <v>96999.030000000028</v>
      </c>
      <c r="L15" s="12">
        <v>75000</v>
      </c>
      <c r="M15" s="12">
        <v>77804.459999999992</v>
      </c>
      <c r="O15" s="13">
        <f t="shared" si="0"/>
        <v>399000</v>
      </c>
      <c r="P15" s="13">
        <f t="shared" si="1"/>
        <v>353908.52</v>
      </c>
    </row>
    <row r="16" spans="3:16" ht="14.45" customHeight="1" x14ac:dyDescent="0.25">
      <c r="C16" s="11" t="s">
        <v>8</v>
      </c>
      <c r="D16" s="12">
        <v>100000</v>
      </c>
      <c r="E16" s="12">
        <v>389059.01999999996</v>
      </c>
      <c r="F16" s="12">
        <v>50000</v>
      </c>
      <c r="G16" s="12">
        <v>224967.25000000003</v>
      </c>
      <c r="H16" s="12">
        <v>55000</v>
      </c>
      <c r="I16" s="12">
        <v>205128.5</v>
      </c>
      <c r="J16" s="12">
        <v>30000</v>
      </c>
      <c r="K16" s="12">
        <v>5673.46</v>
      </c>
      <c r="L16" s="12">
        <v>55000</v>
      </c>
      <c r="M16" s="12">
        <v>10646.47</v>
      </c>
      <c r="O16" s="13">
        <f t="shared" si="0"/>
        <v>290000</v>
      </c>
      <c r="P16" s="13">
        <f t="shared" si="1"/>
        <v>835474.7</v>
      </c>
    </row>
    <row r="17" spans="3:18" ht="14.45" customHeight="1" x14ac:dyDescent="0.25">
      <c r="C17" s="11" t="s">
        <v>26</v>
      </c>
      <c r="D17" s="12">
        <v>950000</v>
      </c>
      <c r="E17" s="12">
        <v>1021270.3100000006</v>
      </c>
      <c r="F17" s="12">
        <v>725000</v>
      </c>
      <c r="G17" s="12">
        <v>658768.43999999983</v>
      </c>
      <c r="H17" s="12">
        <v>750000</v>
      </c>
      <c r="I17" s="12">
        <v>592373.44999999984</v>
      </c>
      <c r="J17" s="12">
        <v>720000</v>
      </c>
      <c r="K17" s="12">
        <v>595123.20999999985</v>
      </c>
      <c r="L17" s="12">
        <v>720000</v>
      </c>
      <c r="M17" s="12">
        <v>795539.36</v>
      </c>
      <c r="O17" s="13">
        <f t="shared" si="0"/>
        <v>3865000</v>
      </c>
      <c r="P17" s="13">
        <f t="shared" si="1"/>
        <v>3663074.77</v>
      </c>
    </row>
    <row r="18" spans="3:18" ht="14.45" customHeight="1" x14ac:dyDescent="0.25">
      <c r="C18" s="11" t="s">
        <v>9</v>
      </c>
      <c r="D18" s="12">
        <v>200000</v>
      </c>
      <c r="E18" s="12">
        <v>144583.86000000002</v>
      </c>
      <c r="F18" s="12">
        <v>150000</v>
      </c>
      <c r="G18" s="12">
        <v>93592.989999999991</v>
      </c>
      <c r="H18" s="12">
        <v>150000</v>
      </c>
      <c r="I18" s="12">
        <v>157</v>
      </c>
      <c r="J18" s="12">
        <v>76000</v>
      </c>
      <c r="K18" s="12">
        <v>133967.14000000001</v>
      </c>
      <c r="L18" s="12">
        <v>150000</v>
      </c>
      <c r="M18" s="12">
        <v>122555.51999999997</v>
      </c>
      <c r="O18" s="13">
        <f t="shared" si="0"/>
        <v>726000</v>
      </c>
      <c r="P18" s="13">
        <f t="shared" si="1"/>
        <v>494856.50999999995</v>
      </c>
    </row>
    <row r="19" spans="3:18" ht="14.45" customHeight="1" x14ac:dyDescent="0.25">
      <c r="C19" s="11" t="s">
        <v>10</v>
      </c>
      <c r="D19" s="12">
        <v>1200000</v>
      </c>
      <c r="E19" s="12">
        <v>762104.93</v>
      </c>
      <c r="F19" s="12">
        <v>1000000</v>
      </c>
      <c r="G19" s="12">
        <v>439534.09000000014</v>
      </c>
      <c r="H19" s="12">
        <v>316000</v>
      </c>
      <c r="I19" s="12">
        <v>239937.39999999997</v>
      </c>
      <c r="J19" s="12">
        <v>153000</v>
      </c>
      <c r="K19" s="12">
        <v>212987.66000000003</v>
      </c>
      <c r="L19" s="12">
        <v>250000</v>
      </c>
      <c r="M19" s="12">
        <v>392425.21</v>
      </c>
      <c r="O19" s="13">
        <f t="shared" si="0"/>
        <v>2919000</v>
      </c>
      <c r="P19" s="13">
        <f t="shared" si="1"/>
        <v>2046989.29</v>
      </c>
    </row>
    <row r="20" spans="3:18" x14ac:dyDescent="0.25">
      <c r="C20" s="14" t="s">
        <v>37</v>
      </c>
      <c r="D20" s="12">
        <v>228000</v>
      </c>
      <c r="E20" s="12"/>
      <c r="F20" s="12">
        <v>362000</v>
      </c>
      <c r="G20" s="12"/>
      <c r="H20" s="12">
        <v>-1034000</v>
      </c>
      <c r="I20" s="12"/>
      <c r="J20" s="12">
        <v>1528000</v>
      </c>
      <c r="K20" s="12"/>
      <c r="L20" s="12">
        <v>1990000</v>
      </c>
      <c r="M20" s="12"/>
      <c r="O20" s="15"/>
      <c r="P20" s="15"/>
    </row>
    <row r="21" spans="3:18" x14ac:dyDescent="0.25">
      <c r="C21" s="16" t="s">
        <v>1</v>
      </c>
      <c r="D21" s="17">
        <f>SUM(D9:D20)</f>
        <v>6834000</v>
      </c>
      <c r="E21" s="17">
        <f t="shared" ref="E21:M21" si="2">SUM(E9:E20)</f>
        <v>6497093.6700000009</v>
      </c>
      <c r="F21" s="17">
        <f t="shared" si="2"/>
        <v>4778000</v>
      </c>
      <c r="G21" s="17">
        <f t="shared" si="2"/>
        <v>4512497.5900000008</v>
      </c>
      <c r="H21" s="17">
        <f t="shared" si="2"/>
        <v>3382000</v>
      </c>
      <c r="I21" s="17">
        <f t="shared" si="2"/>
        <v>3369673.3599999989</v>
      </c>
      <c r="J21" s="17">
        <f t="shared" si="2"/>
        <v>5475000</v>
      </c>
      <c r="K21" s="17">
        <f t="shared" si="2"/>
        <v>5269790.33</v>
      </c>
      <c r="L21" s="17">
        <f t="shared" si="2"/>
        <v>6306000</v>
      </c>
      <c r="M21" s="17">
        <f t="shared" si="2"/>
        <v>5672632.3499999996</v>
      </c>
      <c r="O21" s="15">
        <f t="shared" si="0"/>
        <v>26775000</v>
      </c>
      <c r="P21" s="15">
        <f t="shared" si="1"/>
        <v>25321687.300000004</v>
      </c>
      <c r="R21" s="18"/>
    </row>
    <row r="22" spans="3:18" x14ac:dyDescent="0.25">
      <c r="C22" s="7" t="s">
        <v>39</v>
      </c>
      <c r="D22" s="19"/>
      <c r="E22" s="20"/>
      <c r="F22" s="19"/>
      <c r="G22" s="20"/>
      <c r="H22" s="19"/>
      <c r="I22" s="21"/>
      <c r="J22" s="19"/>
      <c r="K22" s="21"/>
      <c r="L22" s="19"/>
      <c r="M22" s="21"/>
      <c r="O22" s="22"/>
      <c r="P22" s="22"/>
    </row>
    <row r="23" spans="3:18" x14ac:dyDescent="0.25">
      <c r="C23" s="3" t="s">
        <v>18</v>
      </c>
      <c r="D23" s="4">
        <v>1200000</v>
      </c>
      <c r="E23" s="4">
        <v>1092088.6800000002</v>
      </c>
      <c r="F23" s="4">
        <v>1265000</v>
      </c>
      <c r="G23" s="4">
        <v>1110280.8800000001</v>
      </c>
      <c r="H23" s="4">
        <v>1266000</v>
      </c>
      <c r="I23" s="4">
        <v>1119574.5899999994</v>
      </c>
      <c r="J23" s="4">
        <v>1267000</v>
      </c>
      <c r="K23" s="4">
        <v>1132137.5099999995</v>
      </c>
      <c r="L23" s="4">
        <v>1267000</v>
      </c>
      <c r="M23" s="12">
        <v>977688.27</v>
      </c>
      <c r="O23" s="13">
        <f t="shared" si="0"/>
        <v>6265000</v>
      </c>
      <c r="P23" s="13">
        <f t="shared" si="1"/>
        <v>5431769.9299999997</v>
      </c>
    </row>
    <row r="24" spans="3:18" x14ac:dyDescent="0.25">
      <c r="C24" s="3" t="s">
        <v>27</v>
      </c>
      <c r="D24" s="4">
        <v>1694000</v>
      </c>
      <c r="E24" s="4">
        <v>1553832.7300000002</v>
      </c>
      <c r="F24" s="4">
        <v>1130000</v>
      </c>
      <c r="G24" s="4">
        <v>1144911.55</v>
      </c>
      <c r="H24" s="4">
        <v>1250000</v>
      </c>
      <c r="I24" s="4">
        <v>1367313.3199999998</v>
      </c>
      <c r="J24" s="2" t="s">
        <v>31</v>
      </c>
      <c r="K24" s="4">
        <v>1034790.8199999998</v>
      </c>
      <c r="L24" s="4">
        <v>1550000</v>
      </c>
      <c r="M24" s="4">
        <v>1356229.0300000005</v>
      </c>
      <c r="O24" s="13">
        <f t="shared" si="0"/>
        <v>5624000</v>
      </c>
      <c r="P24" s="13">
        <f t="shared" si="1"/>
        <v>6457077.4500000002</v>
      </c>
    </row>
    <row r="25" spans="3:18" x14ac:dyDescent="0.25">
      <c r="C25" s="3" t="s">
        <v>28</v>
      </c>
      <c r="D25" s="4">
        <v>2596000</v>
      </c>
      <c r="E25" s="4">
        <v>2493321.1300000008</v>
      </c>
      <c r="F25" s="4">
        <v>2870000</v>
      </c>
      <c r="G25" s="4">
        <v>2480123.7500000009</v>
      </c>
      <c r="H25" s="4">
        <v>2800000</v>
      </c>
      <c r="I25" s="4">
        <v>2432209.6699999995</v>
      </c>
      <c r="J25" s="2" t="s">
        <v>33</v>
      </c>
      <c r="K25" s="4">
        <v>3261442.8600000013</v>
      </c>
      <c r="L25" s="4">
        <v>2452000</v>
      </c>
      <c r="M25" s="4">
        <v>2543494.6799999992</v>
      </c>
      <c r="O25" s="13">
        <f t="shared" si="0"/>
        <v>10718000</v>
      </c>
      <c r="P25" s="13">
        <f t="shared" si="1"/>
        <v>13210592.090000002</v>
      </c>
    </row>
    <row r="26" spans="3:18" x14ac:dyDescent="0.25">
      <c r="C26" s="3" t="s">
        <v>29</v>
      </c>
      <c r="D26" s="4">
        <v>2505000</v>
      </c>
      <c r="E26" s="4">
        <v>2697512.0300000017</v>
      </c>
      <c r="F26" s="4">
        <v>2645000</v>
      </c>
      <c r="G26" s="4">
        <v>2123551.5199999986</v>
      </c>
      <c r="H26" s="4">
        <v>2650000</v>
      </c>
      <c r="I26" s="4">
        <v>2452905.11</v>
      </c>
      <c r="J26" s="2" t="s">
        <v>33</v>
      </c>
      <c r="K26" s="4">
        <v>2732278.7299999986</v>
      </c>
      <c r="L26" s="4">
        <v>2570000</v>
      </c>
      <c r="M26" s="4">
        <v>3034539.239999996</v>
      </c>
      <c r="O26" s="13">
        <f t="shared" si="0"/>
        <v>10370000</v>
      </c>
      <c r="P26" s="13">
        <f t="shared" si="1"/>
        <v>13040786.629999995</v>
      </c>
    </row>
    <row r="27" spans="3:18" x14ac:dyDescent="0.25">
      <c r="C27" s="23" t="s">
        <v>43</v>
      </c>
      <c r="D27" s="4">
        <v>2500000</v>
      </c>
      <c r="E27" s="4">
        <v>4933951.209999999</v>
      </c>
      <c r="F27" s="4">
        <v>3300000</v>
      </c>
      <c r="G27" s="4">
        <v>4380777.07</v>
      </c>
      <c r="H27" s="4">
        <v>3200000</v>
      </c>
      <c r="I27" s="4">
        <v>4056672.6599999974</v>
      </c>
      <c r="J27" s="4">
        <v>3100000</v>
      </c>
      <c r="K27" s="4">
        <v>6199472.9599999925</v>
      </c>
      <c r="L27" s="4">
        <f>3131000+2174000+380000+3250000</f>
        <v>8935000</v>
      </c>
      <c r="M27" s="12">
        <f>14811467.84-5000000</f>
        <v>9811467.8399999999</v>
      </c>
      <c r="O27" s="13">
        <f t="shared" si="0"/>
        <v>21035000</v>
      </c>
      <c r="P27" s="13">
        <f t="shared" si="1"/>
        <v>29382341.739999991</v>
      </c>
    </row>
    <row r="28" spans="3:18" x14ac:dyDescent="0.25">
      <c r="C28" s="3" t="s">
        <v>19</v>
      </c>
      <c r="D28" s="4">
        <v>1050000</v>
      </c>
      <c r="E28" s="4">
        <v>858184.39000000025</v>
      </c>
      <c r="F28" s="4">
        <v>1030000</v>
      </c>
      <c r="G28" s="4">
        <v>795027.63000000035</v>
      </c>
      <c r="H28" s="4">
        <v>1000000</v>
      </c>
      <c r="I28" s="4">
        <v>918118.04000000027</v>
      </c>
      <c r="J28" s="4">
        <v>1175000</v>
      </c>
      <c r="K28" s="4">
        <v>915582.21999999927</v>
      </c>
      <c r="L28" s="4">
        <v>1157000</v>
      </c>
      <c r="M28" s="4">
        <v>1379206.3499999999</v>
      </c>
      <c r="O28" s="13">
        <f t="shared" si="0"/>
        <v>5412000</v>
      </c>
      <c r="P28" s="13">
        <f t="shared" si="1"/>
        <v>4866118.63</v>
      </c>
    </row>
    <row r="29" spans="3:18" x14ac:dyDescent="0.25">
      <c r="C29" s="3" t="s">
        <v>20</v>
      </c>
      <c r="D29" s="4">
        <v>500000</v>
      </c>
      <c r="E29" s="4">
        <v>395599.23000000016</v>
      </c>
      <c r="F29" s="4">
        <v>500000</v>
      </c>
      <c r="G29" s="4">
        <v>557043.94999999984</v>
      </c>
      <c r="H29" s="4">
        <v>500000</v>
      </c>
      <c r="I29" s="4">
        <v>469337.39000000013</v>
      </c>
      <c r="J29" s="4">
        <v>500000</v>
      </c>
      <c r="K29" s="4">
        <v>424640.45</v>
      </c>
      <c r="L29" s="4">
        <v>500000</v>
      </c>
      <c r="M29" s="4">
        <v>528227.24000000022</v>
      </c>
      <c r="O29" s="13">
        <f t="shared" si="0"/>
        <v>2500000</v>
      </c>
      <c r="P29" s="13">
        <f t="shared" si="1"/>
        <v>2374848.2600000002</v>
      </c>
    </row>
    <row r="30" spans="3:18" x14ac:dyDescent="0.25">
      <c r="C30" s="3" t="s">
        <v>21</v>
      </c>
      <c r="D30" s="4">
        <v>600000</v>
      </c>
      <c r="E30" s="4">
        <v>116042.13999999998</v>
      </c>
      <c r="F30" s="4">
        <v>1076000</v>
      </c>
      <c r="G30" s="4">
        <v>258350.7</v>
      </c>
      <c r="H30" s="4">
        <v>1305000</v>
      </c>
      <c r="I30" s="4">
        <v>467708.65</v>
      </c>
      <c r="J30" s="4">
        <v>600000</v>
      </c>
      <c r="K30" s="4">
        <v>473825.83999999997</v>
      </c>
      <c r="L30" s="4">
        <v>600000</v>
      </c>
      <c r="M30" s="4">
        <v>335501.52999999991</v>
      </c>
      <c r="O30" s="13">
        <f t="shared" si="0"/>
        <v>4181000</v>
      </c>
      <c r="P30" s="13">
        <f t="shared" si="1"/>
        <v>1651428.8599999999</v>
      </c>
    </row>
    <row r="31" spans="3:18" x14ac:dyDescent="0.25">
      <c r="C31" s="3" t="s">
        <v>22</v>
      </c>
      <c r="D31" s="4">
        <v>1000000</v>
      </c>
      <c r="E31" s="4">
        <v>1387701.4900000009</v>
      </c>
      <c r="F31" s="4">
        <v>1000000</v>
      </c>
      <c r="G31" s="4">
        <v>1714773.8099999996</v>
      </c>
      <c r="H31" s="4">
        <v>1000000</v>
      </c>
      <c r="I31" s="4">
        <v>1541433.3199999998</v>
      </c>
      <c r="J31" s="4">
        <v>1000000</v>
      </c>
      <c r="K31" s="4">
        <v>1608999.9299999995</v>
      </c>
      <c r="L31" s="4">
        <v>1000000</v>
      </c>
      <c r="M31" s="4">
        <v>991015.55000000051</v>
      </c>
      <c r="O31" s="13">
        <f t="shared" si="0"/>
        <v>5000000</v>
      </c>
      <c r="P31" s="13">
        <f t="shared" si="1"/>
        <v>7243924.1000000015</v>
      </c>
    </row>
    <row r="32" spans="3:18" x14ac:dyDescent="0.25">
      <c r="C32" s="3" t="s">
        <v>30</v>
      </c>
      <c r="D32" s="4">
        <v>502000</v>
      </c>
      <c r="E32" s="4">
        <v>1038379.51</v>
      </c>
      <c r="F32" s="4">
        <v>534000</v>
      </c>
      <c r="G32" s="4">
        <v>1368449.52</v>
      </c>
      <c r="H32" s="4">
        <v>1200000</v>
      </c>
      <c r="I32" s="4">
        <v>1166135.3000000003</v>
      </c>
      <c r="J32" s="4">
        <v>1567000</v>
      </c>
      <c r="K32" s="4">
        <v>1303852.4099999999</v>
      </c>
      <c r="L32" s="4">
        <v>3200000</v>
      </c>
      <c r="M32" s="4">
        <v>1742968.5599999998</v>
      </c>
      <c r="O32" s="13">
        <f t="shared" si="0"/>
        <v>7003000</v>
      </c>
      <c r="P32" s="13">
        <f t="shared" si="1"/>
        <v>6619785.2999999998</v>
      </c>
    </row>
    <row r="33" spans="3:16" x14ac:dyDescent="0.25">
      <c r="C33" s="3" t="s">
        <v>23</v>
      </c>
      <c r="D33" s="4">
        <v>350000</v>
      </c>
      <c r="E33" s="4">
        <v>332083.29999999993</v>
      </c>
      <c r="F33" s="4">
        <v>350000</v>
      </c>
      <c r="G33" s="4">
        <v>344425.75</v>
      </c>
      <c r="H33" s="4">
        <v>330000</v>
      </c>
      <c r="I33" s="4">
        <v>445911.24</v>
      </c>
      <c r="J33" s="4">
        <v>320000</v>
      </c>
      <c r="K33" s="4">
        <v>430051.28000000009</v>
      </c>
      <c r="L33" s="4">
        <v>320000</v>
      </c>
      <c r="M33" s="4">
        <v>1078987.69</v>
      </c>
      <c r="O33" s="13">
        <f t="shared" si="0"/>
        <v>1670000</v>
      </c>
      <c r="P33" s="13">
        <f t="shared" si="1"/>
        <v>2631459.2599999998</v>
      </c>
    </row>
    <row r="34" spans="3:16" x14ac:dyDescent="0.25">
      <c r="C34" s="3" t="s">
        <v>24</v>
      </c>
      <c r="D34" s="4">
        <v>300000</v>
      </c>
      <c r="E34" s="4">
        <v>345591.44000000006</v>
      </c>
      <c r="F34" s="4">
        <v>350000</v>
      </c>
      <c r="G34" s="4">
        <v>345771.55999999994</v>
      </c>
      <c r="H34" s="4">
        <v>330000</v>
      </c>
      <c r="I34" s="4">
        <v>157957.96</v>
      </c>
      <c r="J34" s="4">
        <v>320000</v>
      </c>
      <c r="K34" s="4">
        <v>257846.0199999999</v>
      </c>
      <c r="L34" s="4">
        <v>320000</v>
      </c>
      <c r="M34" s="4">
        <v>319577.64999999997</v>
      </c>
      <c r="O34" s="13">
        <f t="shared" si="0"/>
        <v>1620000</v>
      </c>
      <c r="P34" s="13">
        <f t="shared" si="1"/>
        <v>1426744.63</v>
      </c>
    </row>
    <row r="35" spans="3:16" x14ac:dyDescent="0.25">
      <c r="C35" s="3" t="s">
        <v>42</v>
      </c>
      <c r="D35" s="4"/>
      <c r="E35" s="4"/>
      <c r="F35" s="4">
        <v>1180000</v>
      </c>
      <c r="G35" s="4"/>
      <c r="H35" s="4">
        <v>1180000</v>
      </c>
      <c r="I35" s="4"/>
      <c r="J35" s="4">
        <v>1000000</v>
      </c>
      <c r="K35" s="4"/>
      <c r="L35" s="4">
        <f>2174000-2174000</f>
        <v>0</v>
      </c>
      <c r="M35" s="4" t="s">
        <v>35</v>
      </c>
      <c r="O35" s="13">
        <f t="shared" si="0"/>
        <v>3360000</v>
      </c>
      <c r="P35" s="13">
        <f t="shared" si="1"/>
        <v>0</v>
      </c>
    </row>
    <row r="36" spans="3:16" x14ac:dyDescent="0.25">
      <c r="C36" s="3" t="s">
        <v>25</v>
      </c>
      <c r="D36" s="4"/>
      <c r="E36" s="4">
        <v>518668.24000000005</v>
      </c>
      <c r="F36" s="4"/>
      <c r="G36" s="4">
        <v>243257.94</v>
      </c>
      <c r="H36" s="4"/>
      <c r="I36" s="4">
        <v>520564.90999999986</v>
      </c>
      <c r="J36" s="2"/>
      <c r="K36" s="4">
        <v>675748.93</v>
      </c>
      <c r="L36" s="4">
        <v>1000000</v>
      </c>
      <c r="M36" s="4">
        <v>1060683.6900000002</v>
      </c>
      <c r="O36" s="13">
        <f t="shared" si="0"/>
        <v>1000000</v>
      </c>
      <c r="P36" s="13">
        <f t="shared" si="1"/>
        <v>3018923.71</v>
      </c>
    </row>
    <row r="37" spans="3:16" x14ac:dyDescent="0.25">
      <c r="C37" s="3" t="s">
        <v>44</v>
      </c>
      <c r="D37" s="4"/>
      <c r="E37" s="4"/>
      <c r="F37" s="4"/>
      <c r="G37" s="4"/>
      <c r="H37" s="4"/>
      <c r="I37" s="4"/>
      <c r="J37" s="2"/>
      <c r="K37" s="4"/>
      <c r="L37" s="4">
        <f>380000-380000</f>
        <v>0</v>
      </c>
      <c r="M37" s="4" t="s">
        <v>35</v>
      </c>
      <c r="O37" s="13">
        <f t="shared" si="0"/>
        <v>0</v>
      </c>
      <c r="P37" s="13">
        <v>0</v>
      </c>
    </row>
    <row r="38" spans="3:16" x14ac:dyDescent="0.25">
      <c r="C38" s="14" t="s">
        <v>45</v>
      </c>
      <c r="D38" s="4"/>
      <c r="E38" s="4"/>
      <c r="F38" s="4"/>
      <c r="G38" s="4"/>
      <c r="H38" s="4"/>
      <c r="I38" s="4"/>
      <c r="J38" s="24">
        <v>1000000</v>
      </c>
      <c r="K38" s="4"/>
      <c r="L38" s="4">
        <f>3250000-3250000</f>
        <v>0</v>
      </c>
      <c r="M38" s="4" t="s">
        <v>35</v>
      </c>
      <c r="O38" s="13">
        <f t="shared" si="0"/>
        <v>1000000</v>
      </c>
      <c r="P38" s="13">
        <v>0</v>
      </c>
    </row>
    <row r="39" spans="3:16" x14ac:dyDescent="0.25">
      <c r="C39" s="25" t="s">
        <v>1</v>
      </c>
      <c r="D39" s="26">
        <f>SUM(D23:D36)</f>
        <v>14797000</v>
      </c>
      <c r="E39" s="26">
        <f t="shared" ref="E39:M39" si="3">SUM(E23:E36)</f>
        <v>17762955.520000003</v>
      </c>
      <c r="F39" s="26">
        <f t="shared" si="3"/>
        <v>17230000</v>
      </c>
      <c r="G39" s="26">
        <f t="shared" si="3"/>
        <v>16866745.629999999</v>
      </c>
      <c r="H39" s="26">
        <f t="shared" si="3"/>
        <v>18011000</v>
      </c>
      <c r="I39" s="26">
        <f t="shared" si="3"/>
        <v>17115842.159999996</v>
      </c>
      <c r="J39" s="26">
        <f>(SUM(J23,J27:J38))+7970000</f>
        <v>19819000</v>
      </c>
      <c r="K39" s="26">
        <f t="shared" si="3"/>
        <v>20450669.95999999</v>
      </c>
      <c r="L39" s="26">
        <f>SUM(L23:L38)</f>
        <v>24871000</v>
      </c>
      <c r="M39" s="26">
        <f t="shared" si="3"/>
        <v>25159587.32</v>
      </c>
      <c r="O39" s="15">
        <f t="shared" si="0"/>
        <v>94728000</v>
      </c>
      <c r="P39" s="15">
        <f t="shared" si="1"/>
        <v>97355800.590000004</v>
      </c>
    </row>
    <row r="42" spans="3:16" x14ac:dyDescent="0.25">
      <c r="C42" s="27"/>
      <c r="D42" s="28"/>
    </row>
    <row r="44" spans="3:16" x14ac:dyDescent="0.25">
      <c r="C44" s="29"/>
      <c r="D44" s="30"/>
    </row>
    <row r="45" spans="3:16" x14ac:dyDescent="0.25">
      <c r="C45" s="18"/>
      <c r="D45" s="18"/>
    </row>
    <row r="47" spans="3:16" x14ac:dyDescent="0.25">
      <c r="C47" s="31"/>
    </row>
    <row r="49" spans="3:4" x14ac:dyDescent="0.25">
      <c r="C49" s="32"/>
      <c r="D49" s="32"/>
    </row>
    <row r="50" spans="3:4" x14ac:dyDescent="0.25">
      <c r="C50" s="18"/>
      <c r="D50" s="18"/>
    </row>
  </sheetData>
  <mergeCells count="6">
    <mergeCell ref="O7:P7"/>
    <mergeCell ref="L7:M7"/>
    <mergeCell ref="D7:E7"/>
    <mergeCell ref="F7:G7"/>
    <mergeCell ref="H7:I7"/>
    <mergeCell ref="J7:K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Parks</dc:creator>
  <cp:lastModifiedBy>John Allison</cp:lastModifiedBy>
  <dcterms:created xsi:type="dcterms:W3CDTF">2019-04-26T13:07:14Z</dcterms:created>
  <dcterms:modified xsi:type="dcterms:W3CDTF">2019-10-02T11:46:58Z</dcterms:modified>
</cp:coreProperties>
</file>